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warrenmuir/Dropbox/2021/Wolfeboro Waters/Assessment Subcommittee/Report/"/>
    </mc:Choice>
  </mc:AlternateContent>
  <xr:revisionPtr revIDLastSave="0" documentId="8_{5D35F94F-113D-F245-965A-B7D02AA820D9}" xr6:coauthVersionLast="47" xr6:coauthVersionMax="47" xr10:uidLastSave="{00000000-0000-0000-0000-000000000000}"/>
  <bookViews>
    <workbookView xWindow="680" yWindow="460" windowWidth="25440" windowHeight="15400" activeTab="6" xr2:uid="{00000000-000D-0000-FFFF-FFFF00000000}"/>
  </bookViews>
  <sheets>
    <sheet name="Selected DW parameters" sheetId="8" state="hidden" r:id="rId1"/>
    <sheet name="Pathogens" sheetId="7" state="hidden" r:id="rId2"/>
    <sheet name="Trophic Data" sheetId="6" state="hidden" r:id="rId3"/>
    <sheet name="Profiles" sheetId="5" r:id="rId4"/>
    <sheet name="Field Data" sheetId="9" r:id="rId5"/>
    <sheet name="Winter_2019and2020_lab_results" sheetId="10" r:id="rId6"/>
    <sheet name="Summer_2020_lab_results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1" i="6" l="1"/>
  <c r="K70" i="6"/>
  <c r="K69" i="6"/>
  <c r="K68" i="6"/>
  <c r="H77" i="8"/>
  <c r="G77" i="8"/>
  <c r="H76" i="8"/>
  <c r="G76" i="8"/>
  <c r="H75" i="8"/>
  <c r="G75" i="8"/>
  <c r="H74" i="8"/>
  <c r="G74" i="8"/>
  <c r="H73" i="8"/>
  <c r="G73" i="8"/>
  <c r="H72" i="8"/>
  <c r="G72" i="8"/>
  <c r="H71" i="8"/>
  <c r="G71" i="8"/>
  <c r="J70" i="8"/>
  <c r="I70" i="8"/>
  <c r="H70" i="8"/>
  <c r="G70" i="8"/>
  <c r="F70" i="8"/>
  <c r="J69" i="8"/>
  <c r="I69" i="8"/>
  <c r="H69" i="8"/>
  <c r="G69" i="8"/>
  <c r="J68" i="8"/>
  <c r="I68" i="8"/>
  <c r="H68" i="8"/>
  <c r="G68" i="8"/>
  <c r="F68" i="8"/>
  <c r="J67" i="8"/>
  <c r="I67" i="8"/>
  <c r="H67" i="8"/>
  <c r="G67" i="8"/>
  <c r="H79" i="7"/>
  <c r="G79" i="7"/>
  <c r="F79" i="7"/>
  <c r="H78" i="7"/>
  <c r="G78" i="7"/>
  <c r="F78" i="7"/>
  <c r="H77" i="7"/>
  <c r="G77" i="7"/>
  <c r="F77" i="7"/>
  <c r="H76" i="7"/>
  <c r="G76" i="7"/>
  <c r="F76" i="7"/>
  <c r="H75" i="7"/>
  <c r="G75" i="7"/>
  <c r="F75" i="7"/>
  <c r="H74" i="7"/>
  <c r="G74" i="7"/>
  <c r="F74" i="7"/>
  <c r="H73" i="7"/>
  <c r="G73" i="7"/>
  <c r="F73" i="7"/>
  <c r="H72" i="7"/>
  <c r="G72" i="7"/>
  <c r="F72" i="7"/>
  <c r="H71" i="7"/>
  <c r="G71" i="7"/>
  <c r="F71" i="7"/>
  <c r="H70" i="7"/>
  <c r="G70" i="7"/>
  <c r="F70" i="7"/>
  <c r="H69" i="7"/>
  <c r="G69" i="7"/>
  <c r="F69" i="7"/>
  <c r="H68" i="7"/>
  <c r="G68" i="7"/>
  <c r="F68" i="7"/>
  <c r="H67" i="7"/>
  <c r="G67" i="7"/>
  <c r="F67" i="7"/>
  <c r="G78" i="6"/>
  <c r="G77" i="6"/>
  <c r="G76" i="6"/>
  <c r="G75" i="6"/>
  <c r="G74" i="6"/>
  <c r="G73" i="6"/>
  <c r="G72" i="6"/>
  <c r="J71" i="6"/>
  <c r="I71" i="6"/>
  <c r="H71" i="6"/>
  <c r="G71" i="6"/>
  <c r="J70" i="6"/>
  <c r="I70" i="6"/>
  <c r="G70" i="6"/>
  <c r="J69" i="6"/>
  <c r="H69" i="6"/>
  <c r="G69" i="6"/>
  <c r="J68" i="6"/>
  <c r="I68" i="6"/>
  <c r="H68" i="6"/>
  <c r="G68" i="6"/>
  <c r="L36" i="6"/>
  <c r="L71" i="6" s="1"/>
  <c r="L35" i="6"/>
  <c r="L70" i="6" s="1"/>
  <c r="L33" i="6"/>
  <c r="L69" i="6" s="1"/>
  <c r="L32" i="6"/>
  <c r="L68" i="6" s="1"/>
</calcChain>
</file>

<file path=xl/sharedStrings.xml><?xml version="1.0" encoding="utf-8"?>
<sst xmlns="http://schemas.openxmlformats.org/spreadsheetml/2006/main" count="751" uniqueCount="130">
  <si>
    <t>Depth</t>
  </si>
  <si>
    <t>Temp</t>
  </si>
  <si>
    <t>DO</t>
  </si>
  <si>
    <t>m</t>
  </si>
  <si>
    <t>mg/l</t>
  </si>
  <si>
    <t>mS/cm</t>
  </si>
  <si>
    <t>Total Phosphorus</t>
  </si>
  <si>
    <t>µg/l</t>
  </si>
  <si>
    <t>Iron</t>
  </si>
  <si>
    <t>Mn</t>
  </si>
  <si>
    <t>&lt;1</t>
  </si>
  <si>
    <t>#/100ml</t>
  </si>
  <si>
    <t>&lt;0.05</t>
  </si>
  <si>
    <t>&lt;0.01</t>
  </si>
  <si>
    <t>Total coliform</t>
  </si>
  <si>
    <t>E coli</t>
  </si>
  <si>
    <t>Acute Aquatic Life Criteria</t>
  </si>
  <si>
    <t>Chronic Aquatic Life Criteria</t>
  </si>
  <si>
    <r>
      <t xml:space="preserve">Chlorophyll </t>
    </r>
    <r>
      <rPr>
        <b/>
        <i/>
        <sz val="11"/>
        <color theme="1"/>
        <rFont val="Calibri"/>
        <family val="2"/>
        <scheme val="minor"/>
      </rPr>
      <t>a</t>
    </r>
  </si>
  <si>
    <t>Standards/Criteria</t>
  </si>
  <si>
    <t>Sampling Date</t>
  </si>
  <si>
    <t>&lt;8</t>
  </si>
  <si>
    <t>&lt;3.3</t>
  </si>
  <si>
    <t>Oligotrophic criteria</t>
  </si>
  <si>
    <t>Specific  Conductance</t>
  </si>
  <si>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C</t>
    </r>
  </si>
  <si>
    <t>Table 2:  Roaring Brook Water Quality Data (2017)</t>
  </si>
  <si>
    <t>Station</t>
  </si>
  <si>
    <t>Total Nitrogen -N</t>
  </si>
  <si>
    <t>Soluble Reactive Phosphorus</t>
  </si>
  <si>
    <t>Turbidity</t>
  </si>
  <si>
    <t>NTU</t>
  </si>
  <si>
    <t>TN/TP ratio (calculated)</t>
  </si>
  <si>
    <t>Total Organic Carbon</t>
  </si>
  <si>
    <t>Fecal coliform</t>
  </si>
  <si>
    <t>Depth of sample (m)</t>
  </si>
  <si>
    <t>RB-1</t>
  </si>
  <si>
    <t>RB-2</t>
  </si>
  <si>
    <t>Babbidge Deep Spot</t>
  </si>
  <si>
    <t>Woodward Deep Spot</t>
  </si>
  <si>
    <t>W-3</t>
  </si>
  <si>
    <t>W-5</t>
  </si>
  <si>
    <t>W-6</t>
  </si>
  <si>
    <t>B-1</t>
  </si>
  <si>
    <t>B-3</t>
  </si>
  <si>
    <t>&gt;2420</t>
  </si>
  <si>
    <t>&lt;0.06</t>
  </si>
  <si>
    <t>&lt;1.0</t>
  </si>
  <si>
    <t>core (0-7)</t>
  </si>
  <si>
    <t>core (0-8)</t>
  </si>
  <si>
    <t>core (0-3)</t>
  </si>
  <si>
    <t>core (0-4)</t>
  </si>
  <si>
    <t>core (0-6)</t>
  </si>
  <si>
    <t>Secchi Transparency</t>
  </si>
  <si>
    <t>Nitrate + Nitite-N</t>
  </si>
  <si>
    <t>Babbidge Dam</t>
  </si>
  <si>
    <t>Woodward Dam</t>
  </si>
  <si>
    <t>ND</t>
  </si>
  <si>
    <t>core(0-6)</t>
  </si>
  <si>
    <t>&lt;5.0</t>
  </si>
  <si>
    <t>core</t>
  </si>
  <si>
    <t>hypo</t>
  </si>
  <si>
    <t>mean</t>
  </si>
  <si>
    <t>core (0-5)</t>
  </si>
  <si>
    <t>Sampling Group</t>
  </si>
  <si>
    <t>NHDES</t>
  </si>
  <si>
    <t>VHB/DK/Keene</t>
  </si>
  <si>
    <r>
      <t>Drinking water MCL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</si>
  <si>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Maximum Contamination Level (MCL) is based on NH Env-Wq 1700.</t>
    </r>
  </si>
  <si>
    <r>
      <t>1</t>
    </r>
    <r>
      <rPr>
        <sz val="11"/>
        <color theme="1"/>
        <rFont val="Calibri"/>
        <family val="2"/>
        <scheme val="minor"/>
      </rPr>
      <t>Where vaues were below detection limit, a value of 0.5(detection limit) was used for calculations</t>
    </r>
  </si>
  <si>
    <t>&lt;0.100</t>
  </si>
  <si>
    <t>Table 2:  Roaring Brook Trophic Parameter Data (2017)</t>
  </si>
  <si>
    <t>Mirror Lake 3-5-2019</t>
  </si>
  <si>
    <t>Parameter</t>
  </si>
  <si>
    <t>Secchi (m)</t>
  </si>
  <si>
    <t>pH</t>
  </si>
  <si>
    <t>Alkalinity gray</t>
  </si>
  <si>
    <t>Alkalinity pink</t>
  </si>
  <si>
    <t>Ice thickness (in)</t>
  </si>
  <si>
    <t>snow depth on ice (in)</t>
  </si>
  <si>
    <t>#10 Boat Landing</t>
  </si>
  <si>
    <t>#5 Bowles Inlet</t>
  </si>
  <si>
    <t>#9 Mirror Lake Drive</t>
  </si>
  <si>
    <t>#4 Hersey Cove</t>
  </si>
  <si>
    <t>#7 Beach Inlet</t>
  </si>
  <si>
    <t>#8 Libby Cove</t>
  </si>
  <si>
    <t>#3 Mirror Lake Deep Site</t>
  </si>
  <si>
    <t>Temperature</t>
  </si>
  <si>
    <t>Dissolved Oxygen</t>
  </si>
  <si>
    <t>Specific Conductance</t>
  </si>
  <si>
    <t>profile</t>
  </si>
  <si>
    <t>Mirror Lake 2/26/2020</t>
  </si>
  <si>
    <t>Mirror Lake 7/6/2020</t>
  </si>
  <si>
    <t>Site Depth (m)</t>
  </si>
  <si>
    <t>Mirror Lake Deep Site Profile Data:  Collected By DK Water Resource Consulting LLC</t>
  </si>
  <si>
    <t>Field Data  Mirror Lake All Sites:  Collected By DK Water Resource Consulting LLC</t>
  </si>
  <si>
    <t>Mirror Lake 8/2/2020</t>
  </si>
  <si>
    <t>Site</t>
  </si>
  <si>
    <t>Date</t>
  </si>
  <si>
    <t>Chlorophyll a</t>
  </si>
  <si>
    <t>Dissolved</t>
  </si>
  <si>
    <t>Total</t>
  </si>
  <si>
    <t>"True"</t>
  </si>
  <si>
    <t>Phosphorus</t>
  </si>
  <si>
    <t>Color</t>
  </si>
  <si>
    <t>(meters)</t>
  </si>
  <si>
    <t>(ug/l)</t>
  </si>
  <si>
    <t>(CPU)</t>
  </si>
  <si>
    <t xml:space="preserve"> 3 Deep</t>
  </si>
  <si>
    <t>0-3.0</t>
  </si>
  <si>
    <t xml:space="preserve"> </t>
  </si>
  <si>
    <t>0-4.5</t>
  </si>
  <si>
    <t xml:space="preserve"> 4 Hersey Cove</t>
  </si>
  <si>
    <t xml:space="preserve"> 5 Bowles Inlet</t>
  </si>
  <si>
    <t xml:space="preserve"> 7 Beach Inlet</t>
  </si>
  <si>
    <t xml:space="preserve"> 8 Libby Cove</t>
  </si>
  <si>
    <t xml:space="preserve"> 9 Mirror Lake Drive (MLD)</t>
  </si>
  <si>
    <t>10 Boat Landing</t>
  </si>
  <si>
    <t>Time</t>
  </si>
  <si>
    <t>(24:00)</t>
  </si>
  <si>
    <t>0-4.0</t>
  </si>
  <si>
    <t>Dissolved Oxygen (mg/l)</t>
  </si>
  <si>
    <t>Specific Conductance (mS/cm)</t>
  </si>
  <si>
    <r>
      <t>Temperature (</t>
    </r>
    <r>
      <rPr>
        <sz val="11"/>
        <color theme="1"/>
        <rFont val="Constantia"/>
        <family val="1"/>
      </rPr>
      <t>°</t>
    </r>
    <r>
      <rPr>
        <sz val="11"/>
        <color theme="1"/>
        <rFont val="Calibri"/>
        <family val="2"/>
      </rPr>
      <t>C)</t>
    </r>
  </si>
  <si>
    <t>Alkalinity gray (mg/l)</t>
  </si>
  <si>
    <t>Alkalinity pink (mg/l)</t>
  </si>
  <si>
    <t>Mirror Lake 9/1/2020</t>
  </si>
  <si>
    <t>Mirror Lake 10/1/2020</t>
  </si>
  <si>
    <t>Mirror Lake 11/5/2020</t>
  </si>
  <si>
    <t>Mirror Lake 2/28/2021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</si>
</sst>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onstant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applyBorder="1"/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4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1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Border="1"/>
    <xf numFmtId="0" fontId="0" fillId="0" borderId="11" xfId="0" applyBorder="1"/>
    <xf numFmtId="0" fontId="5" fillId="0" borderId="0" xfId="0" applyFont="1"/>
    <xf numFmtId="0" fontId="2" fillId="0" borderId="3" xfId="0" applyFont="1" applyBorder="1" applyAlignment="1">
      <alignment horizontal="center"/>
    </xf>
    <xf numFmtId="0" fontId="2" fillId="0" borderId="9" xfId="0" applyFont="1" applyBorder="1"/>
    <xf numFmtId="0" fontId="0" fillId="0" borderId="10" xfId="0" applyBorder="1"/>
    <xf numFmtId="0" fontId="0" fillId="0" borderId="15" xfId="0" applyBorder="1"/>
    <xf numFmtId="0" fontId="0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164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14" fontId="0" fillId="0" borderId="16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6" xfId="0" applyBorder="1" applyAlignment="1">
      <alignment wrapText="1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0" fillId="0" borderId="3" xfId="0" applyNumberFormat="1" applyBorder="1"/>
    <xf numFmtId="20" fontId="0" fillId="0" borderId="3" xfId="0" applyNumberForma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0" fillId="0" borderId="0" xfId="0" applyNumberFormat="1"/>
    <xf numFmtId="2" fontId="0" fillId="0" borderId="3" xfId="0" applyNumberFormat="1" applyFill="1" applyBorder="1"/>
    <xf numFmtId="2" fontId="0" fillId="0" borderId="3" xfId="0" applyNumberFormat="1" applyBorder="1"/>
    <xf numFmtId="165" fontId="0" fillId="0" borderId="3" xfId="0" applyNumberFormat="1" applyBorder="1" applyAlignment="1">
      <alignment horizontal="center"/>
    </xf>
    <xf numFmtId="165" fontId="0" fillId="0" borderId="0" xfId="0" applyNumberFormat="1"/>
    <xf numFmtId="166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Mirror Lake 3/5/2019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Temperature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Profiles!$D$7:$D$20</c:f>
              <c:numCache>
                <c:formatCode>0.0</c:formatCode>
                <c:ptCount val="14"/>
                <c:pt idx="0">
                  <c:v>1</c:v>
                </c:pt>
                <c:pt idx="1">
                  <c:v>2.9</c:v>
                </c:pt>
                <c:pt idx="2">
                  <c:v>3.9</c:v>
                </c:pt>
                <c:pt idx="3">
                  <c:v>3.9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4.0999999999999996</c:v>
                </c:pt>
                <c:pt idx="9">
                  <c:v>4.0999999999999996</c:v>
                </c:pt>
                <c:pt idx="10" formatCode="General">
                  <c:v>4.2</c:v>
                </c:pt>
                <c:pt idx="11" formatCode="General">
                  <c:v>4.2</c:v>
                </c:pt>
                <c:pt idx="12" formatCode="General">
                  <c:v>4.2</c:v>
                </c:pt>
                <c:pt idx="13" formatCode="General">
                  <c:v>4.2</c:v>
                </c:pt>
              </c:numCache>
            </c:numRef>
          </c:xVal>
          <c:yVal>
            <c:numRef>
              <c:f>Profiles!$C$7:$C$20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58-4E04-90B9-6277890CCA67}"/>
            </c:ext>
          </c:extLst>
        </c:ser>
        <c:ser>
          <c:idx val="1"/>
          <c:order val="1"/>
          <c:tx>
            <c:v>Dissolved Oxygen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Profiles!$E$7:$E$20</c:f>
              <c:numCache>
                <c:formatCode>General</c:formatCode>
                <c:ptCount val="14"/>
                <c:pt idx="0">
                  <c:v>10.6</c:v>
                </c:pt>
                <c:pt idx="1">
                  <c:v>9.5</c:v>
                </c:pt>
                <c:pt idx="2">
                  <c:v>9.5</c:v>
                </c:pt>
                <c:pt idx="3">
                  <c:v>8.8000000000000007</c:v>
                </c:pt>
                <c:pt idx="4">
                  <c:v>8.6</c:v>
                </c:pt>
                <c:pt idx="5">
                  <c:v>9.4</c:v>
                </c:pt>
                <c:pt idx="6">
                  <c:v>9.1</c:v>
                </c:pt>
                <c:pt idx="7">
                  <c:v>9.1</c:v>
                </c:pt>
                <c:pt idx="8">
                  <c:v>8.5</c:v>
                </c:pt>
                <c:pt idx="9">
                  <c:v>7.7</c:v>
                </c:pt>
                <c:pt idx="10">
                  <c:v>6.3</c:v>
                </c:pt>
                <c:pt idx="11">
                  <c:v>6</c:v>
                </c:pt>
                <c:pt idx="12">
                  <c:v>5.6</c:v>
                </c:pt>
                <c:pt idx="13">
                  <c:v>6.6</c:v>
                </c:pt>
              </c:numCache>
            </c:numRef>
          </c:xVal>
          <c:yVal>
            <c:numRef>
              <c:f>Profiles!$C$7:$C$20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458-4E04-90B9-6277890CC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851336"/>
        <c:axId val="524852648"/>
      </c:scatterChart>
      <c:valAx>
        <c:axId val="5248513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</a:t>
                </a:r>
                <a:r>
                  <a:rPr lang="en-US">
                    <a:latin typeface="Constantia" panose="02030602050306030303" pitchFamily="18" charset="0"/>
                  </a:rPr>
                  <a:t>°C) and Dissolved Oxygen (mg/l)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852648"/>
        <c:crosses val="autoZero"/>
        <c:crossBetween val="midCat"/>
      </c:valAx>
      <c:valAx>
        <c:axId val="52485264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851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Mirror Lake 2/26/2020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Temperature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Profiles!$D$26:$D$39</c:f>
              <c:numCache>
                <c:formatCode>0.0</c:formatCode>
                <c:ptCount val="14"/>
                <c:pt idx="0">
                  <c:v>0.9</c:v>
                </c:pt>
                <c:pt idx="1">
                  <c:v>3.6</c:v>
                </c:pt>
                <c:pt idx="2">
                  <c:v>4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 formatCode="General">
                  <c:v>4.3</c:v>
                </c:pt>
                <c:pt idx="12" formatCode="General">
                  <c:v>4.4000000000000004</c:v>
                </c:pt>
                <c:pt idx="13" formatCode="General">
                  <c:v>4.8</c:v>
                </c:pt>
              </c:numCache>
            </c:numRef>
          </c:xVal>
          <c:yVal>
            <c:numRef>
              <c:f>Profiles!$C$26:$C$39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91-4200-849D-23212CC368C1}"/>
            </c:ext>
          </c:extLst>
        </c:ser>
        <c:ser>
          <c:idx val="1"/>
          <c:order val="1"/>
          <c:tx>
            <c:v>Dissolved Oxygen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Profiles!$E$26:$E$39</c:f>
              <c:numCache>
                <c:formatCode>General</c:formatCode>
                <c:ptCount val="14"/>
                <c:pt idx="0">
                  <c:v>11.2</c:v>
                </c:pt>
                <c:pt idx="1">
                  <c:v>8.8000000000000007</c:v>
                </c:pt>
                <c:pt idx="2">
                  <c:v>8.9</c:v>
                </c:pt>
                <c:pt idx="3">
                  <c:v>9</c:v>
                </c:pt>
                <c:pt idx="4">
                  <c:v>9</c:v>
                </c:pt>
                <c:pt idx="5">
                  <c:v>8.1999999999999993</c:v>
                </c:pt>
                <c:pt idx="6">
                  <c:v>8.4</c:v>
                </c:pt>
                <c:pt idx="7">
                  <c:v>8.6</c:v>
                </c:pt>
                <c:pt idx="8">
                  <c:v>7.9</c:v>
                </c:pt>
                <c:pt idx="9">
                  <c:v>8.1</c:v>
                </c:pt>
                <c:pt idx="10">
                  <c:v>8.1</c:v>
                </c:pt>
                <c:pt idx="11">
                  <c:v>4.0999999999999996</c:v>
                </c:pt>
                <c:pt idx="12">
                  <c:v>2.8</c:v>
                </c:pt>
                <c:pt idx="13">
                  <c:v>0.1</c:v>
                </c:pt>
              </c:numCache>
            </c:numRef>
          </c:xVal>
          <c:yVal>
            <c:numRef>
              <c:f>Profiles!$C$26:$C$39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B91-4200-849D-23212CC36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851336"/>
        <c:axId val="524852648"/>
      </c:scatterChart>
      <c:valAx>
        <c:axId val="5248513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</a:t>
                </a:r>
                <a:r>
                  <a:rPr lang="en-US">
                    <a:latin typeface="Constantia" panose="02030602050306030303" pitchFamily="18" charset="0"/>
                  </a:rPr>
                  <a:t>°C) and Dissolved Oxygen (mg/l)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852648"/>
        <c:crosses val="autoZero"/>
        <c:crossBetween val="midCat"/>
      </c:valAx>
      <c:valAx>
        <c:axId val="52485264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851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Mirror Lake 7/6/2020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Temperature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Profiles!$D$46:$D$59</c:f>
              <c:numCache>
                <c:formatCode>0.0</c:formatCode>
                <c:ptCount val="14"/>
                <c:pt idx="0">
                  <c:v>26.4</c:v>
                </c:pt>
                <c:pt idx="1">
                  <c:v>26.3</c:v>
                </c:pt>
                <c:pt idx="2">
                  <c:v>25.9</c:v>
                </c:pt>
                <c:pt idx="3">
                  <c:v>25.4</c:v>
                </c:pt>
                <c:pt idx="4">
                  <c:v>24.4</c:v>
                </c:pt>
                <c:pt idx="5">
                  <c:v>20.5</c:v>
                </c:pt>
                <c:pt idx="6">
                  <c:v>16</c:v>
                </c:pt>
                <c:pt idx="7">
                  <c:v>14.5</c:v>
                </c:pt>
                <c:pt idx="8">
                  <c:v>13.4</c:v>
                </c:pt>
                <c:pt idx="9">
                  <c:v>12.7</c:v>
                </c:pt>
                <c:pt idx="10">
                  <c:v>12.4</c:v>
                </c:pt>
                <c:pt idx="11">
                  <c:v>12</c:v>
                </c:pt>
                <c:pt idx="12">
                  <c:v>11.8</c:v>
                </c:pt>
                <c:pt idx="13">
                  <c:v>11.6</c:v>
                </c:pt>
              </c:numCache>
            </c:numRef>
          </c:xVal>
          <c:yVal>
            <c:numRef>
              <c:f>Profiles!$C$46:$C$59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40-4603-BBC2-8E747E265D54}"/>
            </c:ext>
          </c:extLst>
        </c:ser>
        <c:ser>
          <c:idx val="1"/>
          <c:order val="1"/>
          <c:tx>
            <c:v>Dissolved Oxygen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Profiles!$E$46:$E$59</c:f>
              <c:numCache>
                <c:formatCode>General</c:formatCode>
                <c:ptCount val="14"/>
                <c:pt idx="0">
                  <c:v>7.7</c:v>
                </c:pt>
                <c:pt idx="1">
                  <c:v>7.5</c:v>
                </c:pt>
                <c:pt idx="2">
                  <c:v>7.6</c:v>
                </c:pt>
                <c:pt idx="3">
                  <c:v>7.1</c:v>
                </c:pt>
                <c:pt idx="4">
                  <c:v>7.7</c:v>
                </c:pt>
                <c:pt idx="5">
                  <c:v>9.8000000000000007</c:v>
                </c:pt>
                <c:pt idx="6">
                  <c:v>4.2</c:v>
                </c:pt>
                <c:pt idx="7">
                  <c:v>3.4</c:v>
                </c:pt>
                <c:pt idx="8">
                  <c:v>2.6</c:v>
                </c:pt>
                <c:pt idx="9">
                  <c:v>1.8</c:v>
                </c:pt>
                <c:pt idx="10">
                  <c:v>1.1000000000000001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</c:numCache>
            </c:numRef>
          </c:xVal>
          <c:yVal>
            <c:numRef>
              <c:f>Profiles!$C$46:$C$59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740-4603-BBC2-8E747E265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851336"/>
        <c:axId val="524852648"/>
      </c:scatterChart>
      <c:valAx>
        <c:axId val="5248513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</a:t>
                </a:r>
                <a:r>
                  <a:rPr lang="en-US">
                    <a:latin typeface="Constantia" panose="02030602050306030303" pitchFamily="18" charset="0"/>
                  </a:rPr>
                  <a:t>°C) and Dissolved Oxygen (mg/l)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852648"/>
        <c:crosses val="autoZero"/>
        <c:crossBetween val="midCat"/>
      </c:valAx>
      <c:valAx>
        <c:axId val="52485264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851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Mirror Lake 8/2/2020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Temperature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Profiles!$D$66:$D$79</c:f>
              <c:numCache>
                <c:formatCode>0.0</c:formatCode>
                <c:ptCount val="14"/>
                <c:pt idx="0">
                  <c:v>28.1</c:v>
                </c:pt>
                <c:pt idx="1">
                  <c:v>28.1</c:v>
                </c:pt>
                <c:pt idx="2">
                  <c:v>28.1</c:v>
                </c:pt>
                <c:pt idx="3">
                  <c:v>27.8</c:v>
                </c:pt>
                <c:pt idx="4">
                  <c:v>27.7</c:v>
                </c:pt>
                <c:pt idx="5">
                  <c:v>23.9</c:v>
                </c:pt>
                <c:pt idx="6">
                  <c:v>19.399999999999999</c:v>
                </c:pt>
                <c:pt idx="7">
                  <c:v>16.2</c:v>
                </c:pt>
                <c:pt idx="8">
                  <c:v>14.2</c:v>
                </c:pt>
                <c:pt idx="9">
                  <c:v>13</c:v>
                </c:pt>
                <c:pt idx="10">
                  <c:v>12.3</c:v>
                </c:pt>
                <c:pt idx="11">
                  <c:v>12</c:v>
                </c:pt>
                <c:pt idx="12">
                  <c:v>11.8</c:v>
                </c:pt>
                <c:pt idx="13">
                  <c:v>11.6</c:v>
                </c:pt>
              </c:numCache>
            </c:numRef>
          </c:xVal>
          <c:yVal>
            <c:numRef>
              <c:f>Profiles!$C$66:$C$79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ED4-4EE2-AD63-F9CD4C744556}"/>
            </c:ext>
          </c:extLst>
        </c:ser>
        <c:ser>
          <c:idx val="1"/>
          <c:order val="1"/>
          <c:tx>
            <c:v>Dissolved Oxygen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Profiles!$E$66:$E$79</c:f>
              <c:numCache>
                <c:formatCode>General</c:formatCode>
                <c:ptCount val="14"/>
                <c:pt idx="0">
                  <c:v>7.9</c:v>
                </c:pt>
                <c:pt idx="1">
                  <c:v>7.5</c:v>
                </c:pt>
                <c:pt idx="2">
                  <c:v>7.5</c:v>
                </c:pt>
                <c:pt idx="3">
                  <c:v>7.4</c:v>
                </c:pt>
                <c:pt idx="4">
                  <c:v>7</c:v>
                </c:pt>
                <c:pt idx="5">
                  <c:v>8.9</c:v>
                </c:pt>
                <c:pt idx="6">
                  <c:v>9.9</c:v>
                </c:pt>
                <c:pt idx="7">
                  <c:v>0.7</c:v>
                </c:pt>
                <c:pt idx="8">
                  <c:v>0.2</c:v>
                </c:pt>
                <c:pt idx="9">
                  <c:v>0.12</c:v>
                </c:pt>
                <c:pt idx="10">
                  <c:v>0.08</c:v>
                </c:pt>
                <c:pt idx="11">
                  <c:v>0.08</c:v>
                </c:pt>
                <c:pt idx="12">
                  <c:v>0.06</c:v>
                </c:pt>
                <c:pt idx="13">
                  <c:v>0.06</c:v>
                </c:pt>
              </c:numCache>
            </c:numRef>
          </c:xVal>
          <c:yVal>
            <c:numRef>
              <c:f>Profiles!$C$66:$C$79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ED4-4EE2-AD63-F9CD4C744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851336"/>
        <c:axId val="524852648"/>
      </c:scatterChart>
      <c:valAx>
        <c:axId val="5248513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</a:t>
                </a:r>
                <a:r>
                  <a:rPr lang="en-US">
                    <a:latin typeface="Constantia" panose="02030602050306030303" pitchFamily="18" charset="0"/>
                  </a:rPr>
                  <a:t>°C) and Dissolved Oxygen (mg/l)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852648"/>
        <c:crosses val="autoZero"/>
        <c:crossBetween val="midCat"/>
      </c:valAx>
      <c:valAx>
        <c:axId val="52485264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851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Mirror Lake 9/1/2020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Temperature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Profiles!$D$87:$D$100</c:f>
              <c:numCache>
                <c:formatCode>0.0</c:formatCode>
                <c:ptCount val="14"/>
                <c:pt idx="0">
                  <c:v>21.5</c:v>
                </c:pt>
                <c:pt idx="1">
                  <c:v>21.5</c:v>
                </c:pt>
                <c:pt idx="2">
                  <c:v>21.2</c:v>
                </c:pt>
                <c:pt idx="3">
                  <c:v>20.9</c:v>
                </c:pt>
                <c:pt idx="4">
                  <c:v>20.8</c:v>
                </c:pt>
                <c:pt idx="5">
                  <c:v>20.8</c:v>
                </c:pt>
                <c:pt idx="6">
                  <c:v>20.7</c:v>
                </c:pt>
                <c:pt idx="7">
                  <c:v>20.399999999999999</c:v>
                </c:pt>
                <c:pt idx="8">
                  <c:v>16</c:v>
                </c:pt>
                <c:pt idx="9">
                  <c:v>13.4</c:v>
                </c:pt>
                <c:pt idx="10">
                  <c:v>12.7</c:v>
                </c:pt>
                <c:pt idx="11">
                  <c:v>11.9</c:v>
                </c:pt>
                <c:pt idx="12">
                  <c:v>11.7</c:v>
                </c:pt>
                <c:pt idx="13">
                  <c:v>11.4</c:v>
                </c:pt>
              </c:numCache>
            </c:numRef>
          </c:xVal>
          <c:yVal>
            <c:numRef>
              <c:f>Profiles!$C$87:$C$100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27-4150-B098-C3E09989F953}"/>
            </c:ext>
          </c:extLst>
        </c:ser>
        <c:ser>
          <c:idx val="1"/>
          <c:order val="1"/>
          <c:tx>
            <c:v>Dissolved Oxygen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Profiles!$E$87:$E$100</c:f>
              <c:numCache>
                <c:formatCode>General</c:formatCode>
                <c:ptCount val="14"/>
                <c:pt idx="0">
                  <c:v>8.1999999999999993</c:v>
                </c:pt>
                <c:pt idx="1">
                  <c:v>8.1999999999999993</c:v>
                </c:pt>
                <c:pt idx="2">
                  <c:v>7.9</c:v>
                </c:pt>
                <c:pt idx="3">
                  <c:v>8</c:v>
                </c:pt>
                <c:pt idx="4">
                  <c:v>7.6</c:v>
                </c:pt>
                <c:pt idx="5">
                  <c:v>7.4</c:v>
                </c:pt>
                <c:pt idx="6">
                  <c:v>7.7</c:v>
                </c:pt>
                <c:pt idx="7">
                  <c:v>7.1</c:v>
                </c:pt>
                <c:pt idx="8" formatCode="0.00">
                  <c:v>0.65</c:v>
                </c:pt>
                <c:pt idx="9" formatCode="0.00">
                  <c:v>0.16</c:v>
                </c:pt>
                <c:pt idx="10" formatCode="0.00">
                  <c:v>0.12</c:v>
                </c:pt>
                <c:pt idx="11" formatCode="0.00">
                  <c:v>0.1</c:v>
                </c:pt>
                <c:pt idx="12" formatCode="0.00">
                  <c:v>0.09</c:v>
                </c:pt>
                <c:pt idx="13" formatCode="0.00">
                  <c:v>0.08</c:v>
                </c:pt>
              </c:numCache>
            </c:numRef>
          </c:xVal>
          <c:yVal>
            <c:numRef>
              <c:f>Profiles!$C$87:$C$100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327-4150-B098-C3E09989F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851336"/>
        <c:axId val="524852648"/>
      </c:scatterChart>
      <c:valAx>
        <c:axId val="5248513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</a:t>
                </a:r>
                <a:r>
                  <a:rPr lang="en-US">
                    <a:latin typeface="Constantia" panose="02030602050306030303" pitchFamily="18" charset="0"/>
                  </a:rPr>
                  <a:t>°C) and Dissolved Oxygen (mg/l)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852648"/>
        <c:crosses val="autoZero"/>
        <c:crossBetween val="midCat"/>
      </c:valAx>
      <c:valAx>
        <c:axId val="52485264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851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Mirror Lake 10/1/2020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Temperature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Profiles!$D$109:$D$122</c:f>
              <c:numCache>
                <c:formatCode>0.0</c:formatCode>
                <c:ptCount val="14"/>
                <c:pt idx="0">
                  <c:v>19.3</c:v>
                </c:pt>
                <c:pt idx="1">
                  <c:v>19.3</c:v>
                </c:pt>
                <c:pt idx="2">
                  <c:v>19.3</c:v>
                </c:pt>
                <c:pt idx="3">
                  <c:v>19.3</c:v>
                </c:pt>
                <c:pt idx="4">
                  <c:v>19.2</c:v>
                </c:pt>
                <c:pt idx="5">
                  <c:v>18.8</c:v>
                </c:pt>
                <c:pt idx="6">
                  <c:v>18</c:v>
                </c:pt>
                <c:pt idx="7">
                  <c:v>17.8</c:v>
                </c:pt>
                <c:pt idx="8">
                  <c:v>17.5</c:v>
                </c:pt>
                <c:pt idx="9">
                  <c:v>16.100000000000001</c:v>
                </c:pt>
                <c:pt idx="10">
                  <c:v>13.3</c:v>
                </c:pt>
                <c:pt idx="11">
                  <c:v>12.5</c:v>
                </c:pt>
                <c:pt idx="12">
                  <c:v>11.8</c:v>
                </c:pt>
                <c:pt idx="13">
                  <c:v>11.5</c:v>
                </c:pt>
              </c:numCache>
            </c:numRef>
          </c:xVal>
          <c:yVal>
            <c:numRef>
              <c:f>Profiles!$C$109:$C$122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F27-4C57-96D3-5C5AC21F7465}"/>
            </c:ext>
          </c:extLst>
        </c:ser>
        <c:ser>
          <c:idx val="1"/>
          <c:order val="1"/>
          <c:tx>
            <c:v>Dissolved Oxygen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Profiles!$E$109:$E$122</c:f>
              <c:numCache>
                <c:formatCode>General</c:formatCode>
                <c:ptCount val="14"/>
                <c:pt idx="0">
                  <c:v>8.3000000000000007</c:v>
                </c:pt>
                <c:pt idx="1">
                  <c:v>8.1999999999999993</c:v>
                </c:pt>
                <c:pt idx="2">
                  <c:v>8.1</c:v>
                </c:pt>
                <c:pt idx="3">
                  <c:v>8.1999999999999993</c:v>
                </c:pt>
                <c:pt idx="4">
                  <c:v>8.1999999999999993</c:v>
                </c:pt>
                <c:pt idx="5">
                  <c:v>7.9</c:v>
                </c:pt>
                <c:pt idx="6">
                  <c:v>7.6</c:v>
                </c:pt>
                <c:pt idx="7">
                  <c:v>7.1</c:v>
                </c:pt>
                <c:pt idx="8" formatCode="0.00">
                  <c:v>6.4</c:v>
                </c:pt>
                <c:pt idx="9" formatCode="0.00">
                  <c:v>2.5</c:v>
                </c:pt>
                <c:pt idx="10" formatCode="0.00">
                  <c:v>0.15</c:v>
                </c:pt>
                <c:pt idx="11" formatCode="0.00">
                  <c:v>0.11</c:v>
                </c:pt>
                <c:pt idx="12" formatCode="0.00">
                  <c:v>0.09</c:v>
                </c:pt>
                <c:pt idx="13" formatCode="0.00">
                  <c:v>0.08</c:v>
                </c:pt>
              </c:numCache>
            </c:numRef>
          </c:xVal>
          <c:yVal>
            <c:numRef>
              <c:f>Profiles!$C$109:$C$122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F27-4C57-96D3-5C5AC21F7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851336"/>
        <c:axId val="524852648"/>
      </c:scatterChart>
      <c:valAx>
        <c:axId val="5248513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</a:t>
                </a:r>
                <a:r>
                  <a:rPr lang="en-US">
                    <a:latin typeface="Constantia" panose="02030602050306030303" pitchFamily="18" charset="0"/>
                  </a:rPr>
                  <a:t>°C) and Dissolved Oxygen (mg/l)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852648"/>
        <c:crosses val="autoZero"/>
        <c:crossBetween val="midCat"/>
      </c:valAx>
      <c:valAx>
        <c:axId val="52485264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851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Mirror Lake 11/5/2020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Temperature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Profiles!$D$132:$D$144</c:f>
              <c:numCache>
                <c:formatCode>0.0</c:formatCode>
                <c:ptCount val="13"/>
                <c:pt idx="0">
                  <c:v>7.9</c:v>
                </c:pt>
                <c:pt idx="1">
                  <c:v>7.8</c:v>
                </c:pt>
                <c:pt idx="2">
                  <c:v>7.7</c:v>
                </c:pt>
                <c:pt idx="3">
                  <c:v>7.6</c:v>
                </c:pt>
                <c:pt idx="4">
                  <c:v>7.6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7.5</c:v>
                </c:pt>
                <c:pt idx="10">
                  <c:v>7.5</c:v>
                </c:pt>
                <c:pt idx="11">
                  <c:v>7.5</c:v>
                </c:pt>
                <c:pt idx="12">
                  <c:v>7.4</c:v>
                </c:pt>
              </c:numCache>
            </c:numRef>
          </c:xVal>
          <c:yVal>
            <c:numRef>
              <c:f>Profiles!$C$132:$C$144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3E-42CC-8097-B5413F17CDDB}"/>
            </c:ext>
          </c:extLst>
        </c:ser>
        <c:ser>
          <c:idx val="1"/>
          <c:order val="1"/>
          <c:tx>
            <c:v>Dissolved Oxygen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Profiles!$E$132:$E$144</c:f>
              <c:numCache>
                <c:formatCode>General</c:formatCode>
                <c:ptCount val="13"/>
                <c:pt idx="0">
                  <c:v>10.9</c:v>
                </c:pt>
                <c:pt idx="1">
                  <c:v>10.9</c:v>
                </c:pt>
                <c:pt idx="2">
                  <c:v>10.8</c:v>
                </c:pt>
                <c:pt idx="3">
                  <c:v>10.8</c:v>
                </c:pt>
                <c:pt idx="4">
                  <c:v>10.8</c:v>
                </c:pt>
                <c:pt idx="5">
                  <c:v>10.7</c:v>
                </c:pt>
                <c:pt idx="6">
                  <c:v>10.7</c:v>
                </c:pt>
                <c:pt idx="7">
                  <c:v>10.7</c:v>
                </c:pt>
                <c:pt idx="8" formatCode="0.00">
                  <c:v>10.7</c:v>
                </c:pt>
                <c:pt idx="9" formatCode="0.00">
                  <c:v>10.7</c:v>
                </c:pt>
                <c:pt idx="10" formatCode="0.00">
                  <c:v>10.7</c:v>
                </c:pt>
                <c:pt idx="11" formatCode="0.00">
                  <c:v>10.7</c:v>
                </c:pt>
                <c:pt idx="12" formatCode="0.00">
                  <c:v>10.6</c:v>
                </c:pt>
              </c:numCache>
            </c:numRef>
          </c:xVal>
          <c:yVal>
            <c:numRef>
              <c:f>Profiles!$C$132:$C$144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63E-42CC-8097-B5413F17C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851336"/>
        <c:axId val="524852648"/>
      </c:scatterChart>
      <c:valAx>
        <c:axId val="5248513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</a:t>
                </a:r>
                <a:r>
                  <a:rPr lang="en-US">
                    <a:latin typeface="Constantia" panose="02030602050306030303" pitchFamily="18" charset="0"/>
                  </a:rPr>
                  <a:t>°C) and Dissolved Oxygen (mg/l)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852648"/>
        <c:crosses val="autoZero"/>
        <c:crossBetween val="midCat"/>
      </c:valAx>
      <c:valAx>
        <c:axId val="52485264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851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Mirror Lake 2/28/2021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Temperature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Profiles!$D$154:$D$166</c:f>
              <c:numCache>
                <c:formatCode>0.0</c:formatCode>
                <c:ptCount val="13"/>
                <c:pt idx="0">
                  <c:v>2</c:v>
                </c:pt>
                <c:pt idx="1">
                  <c:v>2.7</c:v>
                </c:pt>
                <c:pt idx="2">
                  <c:v>3.5</c:v>
                </c:pt>
                <c:pt idx="3">
                  <c:v>3.7</c:v>
                </c:pt>
                <c:pt idx="4">
                  <c:v>4.0999999999999996</c:v>
                </c:pt>
                <c:pt idx="5">
                  <c:v>4</c:v>
                </c:pt>
                <c:pt idx="6">
                  <c:v>4</c:v>
                </c:pt>
                <c:pt idx="7">
                  <c:v>4.0999999999999996</c:v>
                </c:pt>
                <c:pt idx="8">
                  <c:v>4</c:v>
                </c:pt>
                <c:pt idx="9">
                  <c:v>3.9</c:v>
                </c:pt>
                <c:pt idx="10">
                  <c:v>3.9</c:v>
                </c:pt>
                <c:pt idx="11">
                  <c:v>4</c:v>
                </c:pt>
                <c:pt idx="12">
                  <c:v>4.0999999999999996</c:v>
                </c:pt>
              </c:numCache>
            </c:numRef>
          </c:xVal>
          <c:yVal>
            <c:numRef>
              <c:f>Profiles!$C$154:$C$166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08-434E-A4E9-7A59F8A32401}"/>
            </c:ext>
          </c:extLst>
        </c:ser>
        <c:ser>
          <c:idx val="1"/>
          <c:order val="1"/>
          <c:tx>
            <c:v>Dissolved Oxygen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Profiles!$E$154:$E$166</c:f>
              <c:numCache>
                <c:formatCode>General</c:formatCode>
                <c:ptCount val="13"/>
                <c:pt idx="0">
                  <c:v>14.4</c:v>
                </c:pt>
                <c:pt idx="1">
                  <c:v>13.5</c:v>
                </c:pt>
                <c:pt idx="2">
                  <c:v>12.1</c:v>
                </c:pt>
                <c:pt idx="3">
                  <c:v>11.5</c:v>
                </c:pt>
                <c:pt idx="4" formatCode="0.0">
                  <c:v>9</c:v>
                </c:pt>
                <c:pt idx="5" formatCode="0.0">
                  <c:v>9.6</c:v>
                </c:pt>
                <c:pt idx="6" formatCode="0.0">
                  <c:v>9.6</c:v>
                </c:pt>
                <c:pt idx="7" formatCode="0.0">
                  <c:v>8.4</c:v>
                </c:pt>
                <c:pt idx="8" formatCode="0.0">
                  <c:v>8.9</c:v>
                </c:pt>
                <c:pt idx="9" formatCode="0.0">
                  <c:v>8.9</c:v>
                </c:pt>
                <c:pt idx="10" formatCode="0.0">
                  <c:v>8.8000000000000007</c:v>
                </c:pt>
                <c:pt idx="11" formatCode="0.0">
                  <c:v>6.4</c:v>
                </c:pt>
                <c:pt idx="12" formatCode="0.0">
                  <c:v>5</c:v>
                </c:pt>
              </c:numCache>
            </c:numRef>
          </c:xVal>
          <c:yVal>
            <c:numRef>
              <c:f>Profiles!$C$154:$C$166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08-434E-A4E9-7A59F8A32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851336"/>
        <c:axId val="524852648"/>
      </c:scatterChart>
      <c:valAx>
        <c:axId val="5248513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</a:t>
                </a:r>
                <a:r>
                  <a:rPr lang="en-US">
                    <a:latin typeface="Constantia" panose="02030602050306030303" pitchFamily="18" charset="0"/>
                  </a:rPr>
                  <a:t>°C) and Dissolved Oxygen (mg/l)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852648"/>
        <c:crosses val="autoZero"/>
        <c:crossBetween val="midCat"/>
      </c:valAx>
      <c:valAx>
        <c:axId val="52485264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851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385762</xdr:colOff>
      <xdr:row>2</xdr:row>
      <xdr:rowOff>190499</xdr:rowOff>
    </xdr:from>
    <xdr:to>
      <xdr:col>15</xdr:col>
      <xdr:colOff>80962</xdr:colOff>
      <xdr:row>18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23A85FF-F06E-4BB5-B538-069747CD74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22</xdr:row>
      <xdr:rowOff>152400</xdr:rowOff>
    </xdr:from>
    <xdr:to>
      <xdr:col>15</xdr:col>
      <xdr:colOff>0</xdr:colOff>
      <xdr:row>37</xdr:row>
      <xdr:rowOff>152401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65B5CC2-6BC3-491D-A691-181EDD019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333375</xdr:colOff>
      <xdr:row>43</xdr:row>
      <xdr:rowOff>0</xdr:rowOff>
    </xdr:from>
    <xdr:to>
      <xdr:col>15</xdr:col>
      <xdr:colOff>28575</xdr:colOff>
      <xdr:row>58</xdr:row>
      <xdr:rowOff>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FA3016-F8DB-41D3-A727-DD5BA5D9B4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333375</xdr:colOff>
      <xdr:row>63</xdr:row>
      <xdr:rowOff>0</xdr:rowOff>
    </xdr:from>
    <xdr:to>
      <xdr:col>15</xdr:col>
      <xdr:colOff>28575</xdr:colOff>
      <xdr:row>78</xdr:row>
      <xdr:rowOff>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6F2AB07-3D57-4750-B198-8A4FEB481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333375</xdr:colOff>
      <xdr:row>84</xdr:row>
      <xdr:rowOff>0</xdr:rowOff>
    </xdr:from>
    <xdr:to>
      <xdr:col>15</xdr:col>
      <xdr:colOff>28575</xdr:colOff>
      <xdr:row>99</xdr:row>
      <xdr:rowOff>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5614694-33BB-4531-A890-07B9F8A07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333375</xdr:colOff>
      <xdr:row>106</xdr:row>
      <xdr:rowOff>0</xdr:rowOff>
    </xdr:from>
    <xdr:to>
      <xdr:col>15</xdr:col>
      <xdr:colOff>28575</xdr:colOff>
      <xdr:row>121</xdr:row>
      <xdr:rowOff>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AD1DE27-E7A5-4BBD-8632-80205C5A2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333375</xdr:colOff>
      <xdr:row>129</xdr:row>
      <xdr:rowOff>0</xdr:rowOff>
    </xdr:from>
    <xdr:to>
      <xdr:col>15</xdr:col>
      <xdr:colOff>28575</xdr:colOff>
      <xdr:row>144</xdr:row>
      <xdr:rowOff>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E478E24-C8C9-4C60-8F59-34BA98387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333375</xdr:colOff>
      <xdr:row>151</xdr:row>
      <xdr:rowOff>0</xdr:rowOff>
    </xdr:from>
    <xdr:to>
      <xdr:col>15</xdr:col>
      <xdr:colOff>28575</xdr:colOff>
      <xdr:row>166</xdr:row>
      <xdr:rowOff>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7493072-9DF6-493D-A2EB-FCDD62832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300D9-CE19-4663-9E16-C250FBDD2825}">
  <sheetPr>
    <pageSetUpPr fitToPage="1"/>
  </sheetPr>
  <dimension ref="A2:K77"/>
  <sheetViews>
    <sheetView topLeftCell="A49" zoomScaleNormal="100" workbookViewId="0">
      <selection activeCell="E66" sqref="E66:L78"/>
    </sheetView>
  </sheetViews>
  <sheetFormatPr baseColWidth="10" defaultColWidth="8.83203125" defaultRowHeight="15" x14ac:dyDescent="0.2"/>
  <cols>
    <col min="1" max="1" width="2.6640625" customWidth="1"/>
    <col min="2" max="2" width="25" customWidth="1"/>
    <col min="3" max="3" width="18.5" customWidth="1"/>
    <col min="4" max="4" width="20.83203125" customWidth="1"/>
    <col min="5" max="5" width="19.5" customWidth="1"/>
    <col min="6" max="6" width="13" customWidth="1"/>
    <col min="7" max="7" width="9.83203125" customWidth="1"/>
    <col min="9" max="10" width="7.5" customWidth="1"/>
    <col min="11" max="11" width="2" customWidth="1"/>
  </cols>
  <sheetData>
    <row r="2" spans="1:11" x14ac:dyDescent="0.2">
      <c r="C2" t="s">
        <v>26</v>
      </c>
    </row>
    <row r="4" spans="1:11" ht="48" x14ac:dyDescent="0.2">
      <c r="A4" s="2"/>
      <c r="B4" s="12"/>
      <c r="C4" s="12"/>
      <c r="D4" s="12"/>
      <c r="E4" s="12"/>
      <c r="F4" s="13" t="s">
        <v>54</v>
      </c>
      <c r="G4" s="13" t="s">
        <v>30</v>
      </c>
      <c r="H4" s="13" t="s">
        <v>33</v>
      </c>
      <c r="I4" s="13" t="s">
        <v>8</v>
      </c>
      <c r="J4" s="13" t="s">
        <v>9</v>
      </c>
      <c r="K4" s="2"/>
    </row>
    <row r="5" spans="1:11" ht="16" thickBot="1" x14ac:dyDescent="0.25">
      <c r="B5" s="22" t="s">
        <v>19</v>
      </c>
      <c r="C5" s="22"/>
      <c r="D5" s="22"/>
      <c r="E5" s="22"/>
      <c r="F5" s="22" t="s">
        <v>4</v>
      </c>
      <c r="G5" s="22" t="s">
        <v>31</v>
      </c>
      <c r="H5" s="22" t="s">
        <v>4</v>
      </c>
      <c r="I5" s="22" t="s">
        <v>4</v>
      </c>
      <c r="J5" s="22" t="s">
        <v>4</v>
      </c>
    </row>
    <row r="6" spans="1:11" ht="18" x14ac:dyDescent="0.2">
      <c r="B6" s="20" t="s">
        <v>67</v>
      </c>
      <c r="C6" s="20"/>
      <c r="D6" s="20"/>
      <c r="E6" s="20"/>
      <c r="F6" s="17">
        <v>10</v>
      </c>
      <c r="G6" s="10"/>
      <c r="H6" s="10"/>
      <c r="I6" s="21"/>
      <c r="J6" s="21"/>
    </row>
    <row r="7" spans="1:11" x14ac:dyDescent="0.2">
      <c r="B7" s="15" t="s">
        <v>16</v>
      </c>
      <c r="C7" s="15"/>
      <c r="D7" s="15"/>
      <c r="E7" s="15"/>
      <c r="F7" s="15"/>
      <c r="G7" s="15"/>
      <c r="H7" s="15"/>
      <c r="I7" s="15"/>
      <c r="J7" s="15"/>
    </row>
    <row r="8" spans="1:11" x14ac:dyDescent="0.2">
      <c r="B8" s="15" t="s">
        <v>17</v>
      </c>
      <c r="C8" s="15"/>
      <c r="D8" s="15"/>
      <c r="E8" s="15"/>
      <c r="F8" s="15"/>
      <c r="G8" s="15"/>
      <c r="H8" s="15"/>
      <c r="I8" s="15">
        <v>1</v>
      </c>
      <c r="J8" s="15"/>
    </row>
    <row r="9" spans="1:11" ht="16" thickBot="1" x14ac:dyDescent="0.25">
      <c r="B9" s="18" t="s">
        <v>23</v>
      </c>
      <c r="C9" s="18"/>
      <c r="D9" s="18"/>
      <c r="E9" s="18"/>
      <c r="F9" s="18"/>
      <c r="G9" s="18"/>
      <c r="H9" s="18"/>
      <c r="I9" s="18"/>
      <c r="J9" s="18"/>
    </row>
    <row r="10" spans="1:11" ht="16" thickBot="1" x14ac:dyDescent="0.25">
      <c r="B10" s="38" t="s">
        <v>20</v>
      </c>
      <c r="C10" s="59" t="s">
        <v>64</v>
      </c>
      <c r="D10" s="38" t="s">
        <v>27</v>
      </c>
      <c r="E10" s="38" t="s">
        <v>35</v>
      </c>
      <c r="F10" s="40"/>
      <c r="G10" s="40"/>
      <c r="H10" s="40"/>
      <c r="I10" s="40"/>
      <c r="J10" s="40"/>
    </row>
    <row r="11" spans="1:11" x14ac:dyDescent="0.2">
      <c r="B11" s="34">
        <v>42451</v>
      </c>
      <c r="C11" s="61" t="s">
        <v>65</v>
      </c>
      <c r="D11" s="62" t="s">
        <v>38</v>
      </c>
      <c r="E11" s="46">
        <v>2</v>
      </c>
      <c r="F11" s="47" t="s">
        <v>57</v>
      </c>
      <c r="G11" s="47">
        <v>0.5</v>
      </c>
      <c r="H11" s="47"/>
      <c r="I11" s="47"/>
      <c r="J11" s="47"/>
    </row>
    <row r="12" spans="1:11" ht="16" thickBot="1" x14ac:dyDescent="0.25">
      <c r="B12" s="42">
        <v>42451</v>
      </c>
      <c r="C12" s="60" t="s">
        <v>65</v>
      </c>
      <c r="D12" s="43" t="s">
        <v>38</v>
      </c>
      <c r="E12" s="43">
        <v>6</v>
      </c>
      <c r="F12" s="45" t="s">
        <v>57</v>
      </c>
      <c r="G12" s="45">
        <v>0.5</v>
      </c>
      <c r="H12" s="45"/>
      <c r="I12" s="45"/>
      <c r="J12" s="45"/>
    </row>
    <row r="13" spans="1:11" x14ac:dyDescent="0.2">
      <c r="B13" s="34">
        <v>42598</v>
      </c>
      <c r="C13" s="56" t="s">
        <v>65</v>
      </c>
      <c r="D13" s="35" t="s">
        <v>38</v>
      </c>
      <c r="E13" s="35">
        <v>1.5</v>
      </c>
      <c r="F13" s="10" t="s">
        <v>57</v>
      </c>
      <c r="G13" s="10"/>
      <c r="H13" s="10">
        <v>3.3</v>
      </c>
      <c r="I13" s="10"/>
      <c r="J13" s="10"/>
    </row>
    <row r="14" spans="1:11" ht="16" thickBot="1" x14ac:dyDescent="0.25">
      <c r="B14" s="36">
        <v>42598</v>
      </c>
      <c r="C14" s="60" t="s">
        <v>65</v>
      </c>
      <c r="D14" s="43" t="s">
        <v>38</v>
      </c>
      <c r="E14" s="43" t="s">
        <v>58</v>
      </c>
      <c r="F14" s="45"/>
      <c r="G14" s="45"/>
      <c r="H14" s="45"/>
      <c r="I14" s="45"/>
      <c r="J14" s="45"/>
    </row>
    <row r="15" spans="1:11" x14ac:dyDescent="0.2">
      <c r="B15" s="34">
        <v>42664</v>
      </c>
      <c r="C15" s="56" t="s">
        <v>66</v>
      </c>
      <c r="D15" s="35" t="s">
        <v>55</v>
      </c>
      <c r="E15" s="35">
        <v>0</v>
      </c>
      <c r="F15" s="10"/>
      <c r="G15" s="10"/>
      <c r="H15" s="10"/>
      <c r="I15" s="10"/>
      <c r="J15" s="10"/>
    </row>
    <row r="16" spans="1:11" x14ac:dyDescent="0.2">
      <c r="B16" s="34">
        <v>42664</v>
      </c>
      <c r="C16" s="21" t="s">
        <v>66</v>
      </c>
      <c r="D16" s="35" t="s">
        <v>56</v>
      </c>
      <c r="E16" s="35">
        <v>0</v>
      </c>
      <c r="F16" s="10"/>
      <c r="G16" s="10"/>
      <c r="H16" s="10"/>
      <c r="I16" s="10"/>
      <c r="J16" s="10"/>
    </row>
    <row r="17" spans="2:10" ht="16" thickBot="1" x14ac:dyDescent="0.25">
      <c r="B17" s="36">
        <v>42664</v>
      </c>
      <c r="C17" s="60" t="s">
        <v>66</v>
      </c>
      <c r="D17" s="37" t="s">
        <v>37</v>
      </c>
      <c r="E17" s="37">
        <v>0</v>
      </c>
      <c r="F17" s="18"/>
      <c r="G17" s="18"/>
      <c r="H17" s="18"/>
      <c r="I17" s="18"/>
      <c r="J17" s="18"/>
    </row>
    <row r="18" spans="2:10" x14ac:dyDescent="0.2">
      <c r="B18" s="28">
        <v>42852</v>
      </c>
      <c r="C18" s="56" t="s">
        <v>66</v>
      </c>
      <c r="D18" s="28" t="s">
        <v>38</v>
      </c>
      <c r="E18" s="29">
        <v>0</v>
      </c>
      <c r="F18" s="10"/>
      <c r="G18" s="10"/>
      <c r="H18" s="10"/>
      <c r="I18" s="10"/>
      <c r="J18" s="10"/>
    </row>
    <row r="19" spans="2:10" x14ac:dyDescent="0.2">
      <c r="B19" s="11">
        <v>42852</v>
      </c>
      <c r="C19" s="16" t="s">
        <v>66</v>
      </c>
      <c r="D19" s="11" t="s">
        <v>38</v>
      </c>
      <c r="E19" s="26" t="s">
        <v>48</v>
      </c>
      <c r="F19" s="15"/>
      <c r="G19" s="15">
        <v>0.3</v>
      </c>
      <c r="H19" s="15">
        <v>4.5999999999999996</v>
      </c>
      <c r="I19" s="15">
        <v>0.13</v>
      </c>
      <c r="J19" s="15">
        <v>1.9E-2</v>
      </c>
    </row>
    <row r="20" spans="2:10" x14ac:dyDescent="0.2">
      <c r="B20" s="11">
        <v>42852</v>
      </c>
      <c r="C20" s="16" t="s">
        <v>66</v>
      </c>
      <c r="D20" s="11" t="s">
        <v>39</v>
      </c>
      <c r="E20" s="26">
        <v>0</v>
      </c>
      <c r="F20" s="15"/>
      <c r="G20" s="15"/>
      <c r="H20" s="15"/>
      <c r="I20" s="15"/>
      <c r="J20" s="15"/>
    </row>
    <row r="21" spans="2:10" x14ac:dyDescent="0.2">
      <c r="B21" s="11">
        <v>42852</v>
      </c>
      <c r="C21" s="16" t="s">
        <v>66</v>
      </c>
      <c r="D21" s="11" t="s">
        <v>39</v>
      </c>
      <c r="E21" s="26" t="s">
        <v>49</v>
      </c>
      <c r="F21" s="15"/>
      <c r="G21" s="15">
        <v>0.3</v>
      </c>
      <c r="H21" s="15">
        <v>3.6</v>
      </c>
      <c r="I21" s="15">
        <v>0.09</v>
      </c>
      <c r="J21" s="15">
        <v>1.4E-2</v>
      </c>
    </row>
    <row r="22" spans="2:10" x14ac:dyDescent="0.2">
      <c r="B22" s="11">
        <v>42852</v>
      </c>
      <c r="C22" s="16" t="s">
        <v>66</v>
      </c>
      <c r="D22" s="11" t="s">
        <v>40</v>
      </c>
      <c r="E22" s="26">
        <v>0</v>
      </c>
      <c r="F22" s="15"/>
      <c r="G22" s="15">
        <v>0</v>
      </c>
      <c r="H22" s="15">
        <v>2.9</v>
      </c>
      <c r="I22" s="15"/>
      <c r="J22" s="15"/>
    </row>
    <row r="23" spans="2:10" x14ac:dyDescent="0.2">
      <c r="B23" s="11">
        <v>42852</v>
      </c>
      <c r="C23" s="16" t="s">
        <v>66</v>
      </c>
      <c r="D23" s="11" t="s">
        <v>41</v>
      </c>
      <c r="E23" s="26">
        <v>0</v>
      </c>
      <c r="F23" s="15"/>
      <c r="G23" s="15">
        <v>0.2</v>
      </c>
      <c r="H23" s="15">
        <v>2.8</v>
      </c>
      <c r="I23" s="15"/>
      <c r="J23" s="15"/>
    </row>
    <row r="24" spans="2:10" x14ac:dyDescent="0.2">
      <c r="B24" s="11">
        <v>42852</v>
      </c>
      <c r="C24" s="16" t="s">
        <v>66</v>
      </c>
      <c r="D24" s="11" t="s">
        <v>42</v>
      </c>
      <c r="E24" s="26">
        <v>0</v>
      </c>
      <c r="F24" s="15"/>
      <c r="G24" s="15">
        <v>0.1</v>
      </c>
      <c r="H24" s="15">
        <v>6.4</v>
      </c>
      <c r="I24" s="15"/>
      <c r="J24" s="15"/>
    </row>
    <row r="25" spans="2:10" x14ac:dyDescent="0.2">
      <c r="B25" s="11">
        <v>42852</v>
      </c>
      <c r="C25" s="16" t="s">
        <v>66</v>
      </c>
      <c r="D25" s="11" t="s">
        <v>36</v>
      </c>
      <c r="E25" s="26">
        <v>0</v>
      </c>
      <c r="F25" s="15"/>
      <c r="G25" s="15">
        <v>0</v>
      </c>
      <c r="H25" s="15">
        <v>3.7</v>
      </c>
      <c r="I25" s="15"/>
      <c r="J25" s="15"/>
    </row>
    <row r="26" spans="2:10" x14ac:dyDescent="0.2">
      <c r="B26" s="11">
        <v>42852</v>
      </c>
      <c r="C26" s="16" t="s">
        <v>66</v>
      </c>
      <c r="D26" s="11" t="s">
        <v>37</v>
      </c>
      <c r="E26" s="26">
        <v>0</v>
      </c>
      <c r="F26" s="15"/>
      <c r="G26" s="15">
        <v>0.2</v>
      </c>
      <c r="H26" s="15">
        <v>4</v>
      </c>
      <c r="I26" s="15"/>
      <c r="J26" s="15"/>
    </row>
    <row r="27" spans="2:10" x14ac:dyDescent="0.2">
      <c r="B27" s="11">
        <v>42852</v>
      </c>
      <c r="C27" s="16" t="s">
        <v>66</v>
      </c>
      <c r="D27" s="11" t="s">
        <v>43</v>
      </c>
      <c r="E27" s="26">
        <v>0</v>
      </c>
      <c r="F27" s="15"/>
      <c r="G27" s="15">
        <v>0</v>
      </c>
      <c r="H27" s="15">
        <v>4</v>
      </c>
      <c r="I27" s="15"/>
      <c r="J27" s="15"/>
    </row>
    <row r="28" spans="2:10" s="27" customFormat="1" ht="16" thickBot="1" x14ac:dyDescent="0.25">
      <c r="B28" s="30">
        <v>42852</v>
      </c>
      <c r="C28" s="60" t="s">
        <v>66</v>
      </c>
      <c r="D28" s="30" t="s">
        <v>44</v>
      </c>
      <c r="E28" s="31">
        <v>0</v>
      </c>
      <c r="F28" s="18"/>
      <c r="G28" s="18">
        <v>0</v>
      </c>
      <c r="H28" s="18">
        <v>4.7</v>
      </c>
      <c r="I28" s="18"/>
      <c r="J28" s="18"/>
    </row>
    <row r="29" spans="2:10" s="27" customFormat="1" x14ac:dyDescent="0.2">
      <c r="B29" s="51">
        <v>42927</v>
      </c>
      <c r="C29" t="s">
        <v>65</v>
      </c>
      <c r="D29" s="28" t="s">
        <v>38</v>
      </c>
      <c r="E29" s="52">
        <v>1.5</v>
      </c>
      <c r="F29" s="53" t="s">
        <v>57</v>
      </c>
      <c r="G29" s="53"/>
      <c r="H29" s="53"/>
      <c r="I29" s="53"/>
      <c r="J29" s="53"/>
    </row>
    <row r="30" spans="2:10" s="27" customFormat="1" ht="16" thickBot="1" x14ac:dyDescent="0.25">
      <c r="B30" s="49">
        <v>42927</v>
      </c>
      <c r="C30" s="60" t="s">
        <v>65</v>
      </c>
      <c r="D30" s="49" t="s">
        <v>38</v>
      </c>
      <c r="E30" s="50" t="s">
        <v>63</v>
      </c>
      <c r="F30" s="45"/>
      <c r="G30" s="45"/>
      <c r="H30" s="45"/>
      <c r="I30" s="45"/>
      <c r="J30" s="45"/>
    </row>
    <row r="31" spans="2:10" s="27" customFormat="1" x14ac:dyDescent="0.2">
      <c r="B31" s="28">
        <v>42930</v>
      </c>
      <c r="C31" s="56" t="s">
        <v>66</v>
      </c>
      <c r="D31" s="28" t="s">
        <v>38</v>
      </c>
      <c r="E31" s="29">
        <v>0</v>
      </c>
      <c r="F31" s="10"/>
      <c r="G31" s="10"/>
      <c r="H31" s="10"/>
      <c r="I31" s="10"/>
      <c r="J31" s="10"/>
    </row>
    <row r="32" spans="2:10" s="27" customFormat="1" x14ac:dyDescent="0.2">
      <c r="B32" s="28">
        <v>42930</v>
      </c>
      <c r="C32" s="16" t="s">
        <v>66</v>
      </c>
      <c r="D32" s="11" t="s">
        <v>38</v>
      </c>
      <c r="E32" s="26" t="s">
        <v>50</v>
      </c>
      <c r="F32" s="15" t="s">
        <v>12</v>
      </c>
      <c r="G32" s="15">
        <v>0.5</v>
      </c>
      <c r="H32" s="15">
        <v>3.8</v>
      </c>
      <c r="I32" s="15">
        <v>0.18</v>
      </c>
      <c r="J32" s="15">
        <v>2.4E-2</v>
      </c>
    </row>
    <row r="33" spans="2:11" s="27" customFormat="1" x14ac:dyDescent="0.2">
      <c r="B33" s="28">
        <v>42930</v>
      </c>
      <c r="C33" s="16" t="s">
        <v>66</v>
      </c>
      <c r="D33" s="11" t="s">
        <v>38</v>
      </c>
      <c r="E33" s="26">
        <v>7</v>
      </c>
      <c r="F33" s="15"/>
      <c r="G33" s="15"/>
      <c r="H33" s="15"/>
      <c r="I33" s="15">
        <v>0.46</v>
      </c>
      <c r="J33" s="15">
        <v>8.8999999999999996E-2</v>
      </c>
    </row>
    <row r="34" spans="2:11" s="27" customFormat="1" x14ac:dyDescent="0.2">
      <c r="B34" s="28">
        <v>42930</v>
      </c>
      <c r="C34" s="16" t="s">
        <v>66</v>
      </c>
      <c r="D34" s="11" t="s">
        <v>39</v>
      </c>
      <c r="E34" s="26">
        <v>0</v>
      </c>
      <c r="F34" s="15"/>
      <c r="G34" s="15"/>
      <c r="H34" s="15"/>
      <c r="I34" s="15"/>
      <c r="J34" s="15"/>
    </row>
    <row r="35" spans="2:11" s="27" customFormat="1" x14ac:dyDescent="0.2">
      <c r="B35" s="28">
        <v>42930</v>
      </c>
      <c r="C35" s="16" t="s">
        <v>66</v>
      </c>
      <c r="D35" s="11" t="s">
        <v>39</v>
      </c>
      <c r="E35" s="26" t="s">
        <v>51</v>
      </c>
      <c r="F35" s="15" t="s">
        <v>12</v>
      </c>
      <c r="G35" s="15">
        <v>0.2</v>
      </c>
      <c r="H35" s="15">
        <v>3.3</v>
      </c>
      <c r="I35" s="15" t="s">
        <v>46</v>
      </c>
      <c r="J35" s="15" t="s">
        <v>13</v>
      </c>
    </row>
    <row r="36" spans="2:11" s="27" customFormat="1" x14ac:dyDescent="0.2">
      <c r="B36" s="28">
        <v>42930</v>
      </c>
      <c r="C36" s="16" t="s">
        <v>66</v>
      </c>
      <c r="D36" s="11" t="s">
        <v>39</v>
      </c>
      <c r="E36" s="26">
        <v>8</v>
      </c>
      <c r="F36" s="15"/>
      <c r="G36" s="15"/>
      <c r="H36" s="15"/>
      <c r="I36" s="15">
        <v>0.08</v>
      </c>
      <c r="J36" s="15">
        <v>7.1999999999999995E-2</v>
      </c>
    </row>
    <row r="37" spans="2:11" s="27" customFormat="1" x14ac:dyDescent="0.2">
      <c r="B37" s="28">
        <v>42930</v>
      </c>
      <c r="C37" s="16" t="s">
        <v>66</v>
      </c>
      <c r="D37" s="11" t="s">
        <v>40</v>
      </c>
      <c r="E37" s="26">
        <v>0</v>
      </c>
      <c r="F37" s="15"/>
      <c r="G37" s="15">
        <v>0.2</v>
      </c>
      <c r="H37" s="15">
        <v>2.8</v>
      </c>
      <c r="I37" s="15"/>
      <c r="J37" s="15"/>
    </row>
    <row r="38" spans="2:11" s="27" customFormat="1" x14ac:dyDescent="0.2">
      <c r="B38" s="28">
        <v>42930</v>
      </c>
      <c r="C38" s="16" t="s">
        <v>66</v>
      </c>
      <c r="D38" s="11" t="s">
        <v>41</v>
      </c>
      <c r="E38" s="26">
        <v>0</v>
      </c>
      <c r="F38" s="15"/>
      <c r="G38" s="15">
        <v>1.6</v>
      </c>
      <c r="H38" s="15">
        <v>3.8</v>
      </c>
      <c r="I38" s="15"/>
      <c r="J38" s="15"/>
    </row>
    <row r="39" spans="2:11" s="27" customFormat="1" x14ac:dyDescent="0.2">
      <c r="B39" s="28">
        <v>42930</v>
      </c>
      <c r="C39" s="16" t="s">
        <v>66</v>
      </c>
      <c r="D39" s="11" t="s">
        <v>42</v>
      </c>
      <c r="E39" s="26">
        <v>0</v>
      </c>
      <c r="F39" s="15"/>
      <c r="G39" s="15">
        <v>0.4</v>
      </c>
      <c r="H39" s="15">
        <v>9.3000000000000007</v>
      </c>
      <c r="I39" s="15"/>
      <c r="J39" s="15"/>
    </row>
    <row r="40" spans="2:11" s="27" customFormat="1" x14ac:dyDescent="0.2">
      <c r="B40" s="28">
        <v>42930</v>
      </c>
      <c r="C40" s="16" t="s">
        <v>66</v>
      </c>
      <c r="D40" s="11" t="s">
        <v>36</v>
      </c>
      <c r="E40" s="26">
        <v>0</v>
      </c>
      <c r="F40" s="15"/>
      <c r="G40" s="15">
        <v>0.2</v>
      </c>
      <c r="H40" s="15">
        <v>4.0999999999999996</v>
      </c>
      <c r="I40" s="15"/>
      <c r="J40" s="15"/>
    </row>
    <row r="41" spans="2:11" x14ac:dyDescent="0.2">
      <c r="B41" s="28">
        <v>42930</v>
      </c>
      <c r="C41" s="16" t="s">
        <v>66</v>
      </c>
      <c r="D41" s="11" t="s">
        <v>37</v>
      </c>
      <c r="E41" s="26">
        <v>0</v>
      </c>
      <c r="F41" s="16"/>
      <c r="G41" s="33">
        <v>0.2</v>
      </c>
      <c r="H41" s="15">
        <v>4.9000000000000004</v>
      </c>
      <c r="I41" s="16"/>
      <c r="J41" s="16"/>
    </row>
    <row r="42" spans="2:11" x14ac:dyDescent="0.2">
      <c r="B42" s="28">
        <v>42930</v>
      </c>
      <c r="C42" s="16" t="s">
        <v>66</v>
      </c>
      <c r="D42" s="11" t="s">
        <v>43</v>
      </c>
      <c r="E42" s="26">
        <v>0</v>
      </c>
      <c r="F42" s="16"/>
      <c r="G42" s="33">
        <v>0.1</v>
      </c>
      <c r="H42" s="15">
        <v>3.7</v>
      </c>
      <c r="I42" s="16"/>
      <c r="J42" s="16"/>
    </row>
    <row r="43" spans="2:11" ht="16" thickBot="1" x14ac:dyDescent="0.25">
      <c r="B43" s="30">
        <v>42930</v>
      </c>
      <c r="C43" s="60" t="s">
        <v>66</v>
      </c>
      <c r="D43" s="30" t="s">
        <v>44</v>
      </c>
      <c r="E43" s="31">
        <v>0</v>
      </c>
      <c r="F43" s="18"/>
      <c r="G43" s="18">
        <v>0.1</v>
      </c>
      <c r="H43" s="18">
        <v>8.1</v>
      </c>
      <c r="I43" s="18"/>
      <c r="J43" s="18"/>
      <c r="K43" s="27"/>
    </row>
    <row r="44" spans="2:11" x14ac:dyDescent="0.2">
      <c r="B44" s="28">
        <v>42999</v>
      </c>
      <c r="C44" s="56" t="s">
        <v>66</v>
      </c>
      <c r="D44" s="28" t="s">
        <v>38</v>
      </c>
      <c r="E44" s="29">
        <v>0</v>
      </c>
      <c r="F44" s="10"/>
      <c r="G44" s="10"/>
      <c r="H44" s="15"/>
      <c r="I44" s="10"/>
      <c r="J44" s="10"/>
      <c r="K44" s="27"/>
    </row>
    <row r="45" spans="2:11" x14ac:dyDescent="0.2">
      <c r="B45" s="28">
        <v>42999</v>
      </c>
      <c r="C45" s="16" t="s">
        <v>66</v>
      </c>
      <c r="D45" s="11" t="s">
        <v>38</v>
      </c>
      <c r="E45" s="26" t="s">
        <v>50</v>
      </c>
      <c r="F45" s="15"/>
      <c r="G45" s="15">
        <v>0.4</v>
      </c>
      <c r="H45" s="41">
        <v>3.6</v>
      </c>
      <c r="I45" s="15">
        <v>0.25</v>
      </c>
      <c r="J45" s="15">
        <v>2.1999999999999999E-2</v>
      </c>
      <c r="K45" s="27"/>
    </row>
    <row r="46" spans="2:11" x14ac:dyDescent="0.2">
      <c r="B46" s="28">
        <v>42999</v>
      </c>
      <c r="C46" s="16" t="s">
        <v>66</v>
      </c>
      <c r="D46" s="11" t="s">
        <v>38</v>
      </c>
      <c r="E46" s="26">
        <v>5</v>
      </c>
      <c r="F46" s="15"/>
      <c r="G46" s="15"/>
      <c r="H46" s="41"/>
      <c r="I46" s="16"/>
      <c r="K46" s="27"/>
    </row>
    <row r="47" spans="2:11" x14ac:dyDescent="0.2">
      <c r="B47" s="28">
        <v>42999</v>
      </c>
      <c r="C47" s="16" t="s">
        <v>66</v>
      </c>
      <c r="D47" s="11" t="s">
        <v>39</v>
      </c>
      <c r="E47" s="26">
        <v>0</v>
      </c>
      <c r="F47" s="15"/>
      <c r="G47" s="15"/>
      <c r="H47" s="41"/>
      <c r="I47" s="15"/>
      <c r="J47" s="15"/>
      <c r="K47" s="27"/>
    </row>
    <row r="48" spans="2:11" x14ac:dyDescent="0.2">
      <c r="B48" s="28">
        <v>42999</v>
      </c>
      <c r="C48" s="16" t="s">
        <v>66</v>
      </c>
      <c r="D48" s="11" t="s">
        <v>39</v>
      </c>
      <c r="E48" s="26" t="s">
        <v>52</v>
      </c>
      <c r="F48" s="15"/>
      <c r="G48" s="15">
        <v>0.4</v>
      </c>
      <c r="H48" s="41">
        <v>4.4000000000000004</v>
      </c>
      <c r="I48" s="15">
        <v>0.06</v>
      </c>
      <c r="J48" s="15">
        <v>1.7999999999999999E-2</v>
      </c>
      <c r="K48" s="27"/>
    </row>
    <row r="49" spans="2:11" x14ac:dyDescent="0.2">
      <c r="B49" s="28">
        <v>42999</v>
      </c>
      <c r="C49" s="16" t="s">
        <v>66</v>
      </c>
      <c r="D49" s="11" t="s">
        <v>39</v>
      </c>
      <c r="E49" s="26">
        <v>8</v>
      </c>
      <c r="F49" s="15"/>
      <c r="G49" s="15"/>
      <c r="H49" s="41"/>
      <c r="I49" s="15"/>
      <c r="J49" s="15"/>
      <c r="K49" s="27"/>
    </row>
    <row r="50" spans="2:11" x14ac:dyDescent="0.2">
      <c r="B50" s="28">
        <v>42999</v>
      </c>
      <c r="C50" s="16" t="s">
        <v>66</v>
      </c>
      <c r="D50" s="11" t="s">
        <v>40</v>
      </c>
      <c r="E50" s="26">
        <v>0</v>
      </c>
      <c r="F50" s="15"/>
      <c r="G50" s="15">
        <v>0</v>
      </c>
      <c r="H50" s="41">
        <v>2.8</v>
      </c>
      <c r="I50" s="15"/>
      <c r="J50" s="15"/>
      <c r="K50" s="27"/>
    </row>
    <row r="51" spans="2:11" x14ac:dyDescent="0.2">
      <c r="B51" s="28">
        <v>42999</v>
      </c>
      <c r="C51" s="16" t="s">
        <v>66</v>
      </c>
      <c r="D51" s="11" t="s">
        <v>41</v>
      </c>
      <c r="E51" s="26">
        <v>0</v>
      </c>
      <c r="F51" s="15"/>
      <c r="G51" s="15">
        <v>1.4</v>
      </c>
      <c r="H51" s="41">
        <v>2.7</v>
      </c>
      <c r="I51" s="15"/>
      <c r="J51" s="15"/>
      <c r="K51" s="27"/>
    </row>
    <row r="52" spans="2:11" x14ac:dyDescent="0.2">
      <c r="B52" s="28">
        <v>42999</v>
      </c>
      <c r="C52" s="16" t="s">
        <v>66</v>
      </c>
      <c r="D52" s="11" t="s">
        <v>42</v>
      </c>
      <c r="E52" s="26">
        <v>0</v>
      </c>
      <c r="F52" s="15"/>
      <c r="G52" s="15">
        <v>1.4</v>
      </c>
      <c r="H52" s="41">
        <v>8.1999999999999993</v>
      </c>
      <c r="I52" s="15"/>
      <c r="J52" s="15"/>
      <c r="K52" s="27"/>
    </row>
    <row r="53" spans="2:11" x14ac:dyDescent="0.2">
      <c r="B53" s="28">
        <v>42999</v>
      </c>
      <c r="C53" s="16" t="s">
        <v>66</v>
      </c>
      <c r="D53" s="11" t="s">
        <v>36</v>
      </c>
      <c r="E53" s="26">
        <v>0</v>
      </c>
      <c r="F53" s="15"/>
      <c r="G53" s="15">
        <v>0.1</v>
      </c>
      <c r="H53" s="41">
        <v>3</v>
      </c>
      <c r="I53" s="15"/>
      <c r="J53" s="15"/>
      <c r="K53" s="27"/>
    </row>
    <row r="54" spans="2:11" x14ac:dyDescent="0.2">
      <c r="B54" s="28">
        <v>42999</v>
      </c>
      <c r="C54" s="16" t="s">
        <v>66</v>
      </c>
      <c r="D54" s="11" t="s">
        <v>37</v>
      </c>
      <c r="E54" s="26">
        <v>0</v>
      </c>
      <c r="F54" s="15"/>
      <c r="G54" s="32">
        <v>0.3</v>
      </c>
      <c r="H54" s="41">
        <v>3.3</v>
      </c>
      <c r="I54" s="15"/>
      <c r="J54" s="15"/>
      <c r="K54" s="27"/>
    </row>
    <row r="55" spans="2:11" x14ac:dyDescent="0.2">
      <c r="B55" s="28">
        <v>42999</v>
      </c>
      <c r="C55" s="16" t="s">
        <v>66</v>
      </c>
      <c r="D55" s="11" t="s">
        <v>43</v>
      </c>
      <c r="E55" s="26">
        <v>0</v>
      </c>
      <c r="F55" s="15"/>
      <c r="G55" s="15">
        <v>0</v>
      </c>
      <c r="H55" s="41">
        <v>2.4</v>
      </c>
      <c r="I55" s="15"/>
      <c r="J55" s="15"/>
      <c r="K55" s="27"/>
    </row>
    <row r="56" spans="2:11" x14ac:dyDescent="0.2">
      <c r="B56" s="28">
        <v>42999</v>
      </c>
      <c r="C56" s="16" t="s">
        <v>66</v>
      </c>
      <c r="D56" s="11" t="s">
        <v>44</v>
      </c>
      <c r="E56" s="26">
        <v>0</v>
      </c>
      <c r="F56" s="15"/>
      <c r="G56" s="15">
        <v>0.1</v>
      </c>
      <c r="H56" s="41">
        <v>5</v>
      </c>
      <c r="I56" s="15"/>
      <c r="J56" s="15"/>
      <c r="K56" s="27"/>
    </row>
    <row r="60" spans="2:11" ht="17" x14ac:dyDescent="0.2">
      <c r="C60" s="57" t="s">
        <v>69</v>
      </c>
    </row>
    <row r="61" spans="2:11" ht="17" x14ac:dyDescent="0.2">
      <c r="C61" t="s">
        <v>68</v>
      </c>
    </row>
    <row r="66" spans="3:10" ht="48" x14ac:dyDescent="0.2">
      <c r="D66" s="63" t="s">
        <v>27</v>
      </c>
      <c r="E66" s="63" t="s">
        <v>0</v>
      </c>
      <c r="F66" s="64" t="s">
        <v>54</v>
      </c>
      <c r="G66" s="64" t="s">
        <v>30</v>
      </c>
      <c r="H66" s="64" t="s">
        <v>33</v>
      </c>
      <c r="I66" s="64" t="s">
        <v>8</v>
      </c>
      <c r="J66" s="13" t="s">
        <v>9</v>
      </c>
    </row>
    <row r="67" spans="3:10" x14ac:dyDescent="0.2">
      <c r="C67" t="s">
        <v>62</v>
      </c>
      <c r="D67" s="69" t="s">
        <v>38</v>
      </c>
      <c r="E67" s="67" t="s">
        <v>60</v>
      </c>
      <c r="F67" s="24" t="s">
        <v>57</v>
      </c>
      <c r="G67" s="24">
        <f>AVERAGE(G19,G30,G14,G32,G45)</f>
        <v>0.40000000000000008</v>
      </c>
      <c r="H67" s="24">
        <f>AVERAGE(H19,H30,H14,H32,H45)</f>
        <v>3.9999999999999996</v>
      </c>
      <c r="I67" s="24">
        <f>AVERAGE(I19,I30,I14,I32,I45)</f>
        <v>0.18666666666666668</v>
      </c>
      <c r="J67" s="65">
        <f>AVERAGE(J19,J30,J14,J32,J45)</f>
        <v>2.1666666666666667E-2</v>
      </c>
    </row>
    <row r="68" spans="3:10" x14ac:dyDescent="0.2">
      <c r="D68" s="69" t="s">
        <v>38</v>
      </c>
      <c r="E68" s="67" t="s">
        <v>61</v>
      </c>
      <c r="F68" s="24" t="e">
        <f t="shared" ref="F68:J68" si="0">AVERAGE(F12,F33,F46)</f>
        <v>#DIV/0!</v>
      </c>
      <c r="G68" s="24">
        <f t="shared" si="0"/>
        <v>0.5</v>
      </c>
      <c r="H68" s="24" t="e">
        <f t="shared" si="0"/>
        <v>#DIV/0!</v>
      </c>
      <c r="I68" s="24">
        <f t="shared" si="0"/>
        <v>0.46</v>
      </c>
      <c r="J68" s="65">
        <f t="shared" si="0"/>
        <v>8.8999999999999996E-2</v>
      </c>
    </row>
    <row r="69" spans="3:10" x14ac:dyDescent="0.2">
      <c r="D69" s="69" t="s">
        <v>39</v>
      </c>
      <c r="E69" s="67" t="s">
        <v>60</v>
      </c>
      <c r="F69" s="24" t="s">
        <v>57</v>
      </c>
      <c r="G69" s="24">
        <f>AVERAGE(G21,G35,G48)</f>
        <v>0.3</v>
      </c>
      <c r="H69" s="24">
        <f>AVERAGE(H21,H35,H48)</f>
        <v>3.7666666666666671</v>
      </c>
      <c r="I69" s="24">
        <f>AVERAGE(I21,I35,I48)</f>
        <v>7.4999999999999997E-2</v>
      </c>
      <c r="J69" s="65">
        <f>AVERAGE(J21,J35,J48)</f>
        <v>1.6E-2</v>
      </c>
    </row>
    <row r="70" spans="3:10" x14ac:dyDescent="0.2">
      <c r="D70" s="69" t="s">
        <v>39</v>
      </c>
      <c r="E70" s="67" t="s">
        <v>61</v>
      </c>
      <c r="F70" s="24" t="e">
        <f t="shared" ref="F70:J70" si="1">AVERAGE(F36,F49)</f>
        <v>#DIV/0!</v>
      </c>
      <c r="G70" s="24" t="e">
        <f t="shared" si="1"/>
        <v>#DIV/0!</v>
      </c>
      <c r="H70" s="24" t="e">
        <f t="shared" si="1"/>
        <v>#DIV/0!</v>
      </c>
      <c r="I70" s="24">
        <f t="shared" si="1"/>
        <v>0.08</v>
      </c>
      <c r="J70" s="65">
        <f t="shared" si="1"/>
        <v>7.1999999999999995E-2</v>
      </c>
    </row>
    <row r="71" spans="3:10" x14ac:dyDescent="0.2">
      <c r="D71" s="69" t="s">
        <v>40</v>
      </c>
      <c r="E71" s="67">
        <v>0</v>
      </c>
      <c r="F71" s="24"/>
      <c r="G71" s="24">
        <f t="shared" ref="G71:H77" si="2">AVERAGE(G22,G37,G50)</f>
        <v>6.6666666666666666E-2</v>
      </c>
      <c r="H71" s="24">
        <f t="shared" si="2"/>
        <v>2.8333333333333335</v>
      </c>
      <c r="I71" s="24"/>
      <c r="J71" s="65"/>
    </row>
    <row r="72" spans="3:10" x14ac:dyDescent="0.2">
      <c r="D72" s="69" t="s">
        <v>41</v>
      </c>
      <c r="E72" s="67">
        <v>0</v>
      </c>
      <c r="F72" s="24"/>
      <c r="G72" s="24">
        <f t="shared" si="2"/>
        <v>1.0666666666666667</v>
      </c>
      <c r="H72" s="24">
        <f t="shared" si="2"/>
        <v>3.1</v>
      </c>
      <c r="I72" s="24"/>
      <c r="J72" s="65"/>
    </row>
    <row r="73" spans="3:10" x14ac:dyDescent="0.2">
      <c r="D73" s="69" t="s">
        <v>42</v>
      </c>
      <c r="E73" s="67">
        <v>0</v>
      </c>
      <c r="F73" s="24"/>
      <c r="G73" s="24">
        <f t="shared" si="2"/>
        <v>0.6333333333333333</v>
      </c>
      <c r="H73" s="24">
        <f t="shared" si="2"/>
        <v>7.9666666666666659</v>
      </c>
      <c r="I73" s="24"/>
      <c r="J73" s="65"/>
    </row>
    <row r="74" spans="3:10" x14ac:dyDescent="0.2">
      <c r="D74" s="69" t="s">
        <v>36</v>
      </c>
      <c r="E74" s="67">
        <v>0</v>
      </c>
      <c r="F74" s="24"/>
      <c r="G74" s="24">
        <f t="shared" si="2"/>
        <v>0.10000000000000002</v>
      </c>
      <c r="H74" s="24">
        <f t="shared" si="2"/>
        <v>3.6</v>
      </c>
      <c r="I74" s="24"/>
      <c r="J74" s="65"/>
    </row>
    <row r="75" spans="3:10" x14ac:dyDescent="0.2">
      <c r="D75" s="69" t="s">
        <v>37</v>
      </c>
      <c r="E75" s="67">
        <v>0</v>
      </c>
      <c r="F75" s="24"/>
      <c r="G75" s="24">
        <f t="shared" si="2"/>
        <v>0.23333333333333331</v>
      </c>
      <c r="H75" s="24">
        <f t="shared" si="2"/>
        <v>4.0666666666666664</v>
      </c>
      <c r="I75" s="24"/>
      <c r="J75" s="65"/>
    </row>
    <row r="76" spans="3:10" x14ac:dyDescent="0.2">
      <c r="D76" s="69" t="s">
        <v>43</v>
      </c>
      <c r="E76" s="67">
        <v>0</v>
      </c>
      <c r="F76" s="24"/>
      <c r="G76" s="24">
        <f t="shared" si="2"/>
        <v>3.3333333333333333E-2</v>
      </c>
      <c r="H76" s="24">
        <f t="shared" si="2"/>
        <v>3.3666666666666667</v>
      </c>
      <c r="I76" s="24"/>
      <c r="J76" s="65"/>
    </row>
    <row r="77" spans="3:10" x14ac:dyDescent="0.2">
      <c r="D77" s="70" t="s">
        <v>44</v>
      </c>
      <c r="E77" s="68">
        <v>0</v>
      </c>
      <c r="F77" s="25"/>
      <c r="G77" s="25">
        <f t="shared" si="2"/>
        <v>6.6666666666666666E-2</v>
      </c>
      <c r="H77" s="25">
        <f t="shared" si="2"/>
        <v>5.9333333333333336</v>
      </c>
      <c r="I77" s="25"/>
      <c r="J77" s="66"/>
    </row>
  </sheetData>
  <conditionalFormatting sqref="F67:J77">
    <cfRule type="containsErrors" dxfId="2" priority="1">
      <formula>ISERROR(F67)</formula>
    </cfRule>
    <cfRule type="cellIs" priority="3" operator="equal">
      <formula>0</formula>
    </cfRule>
  </conditionalFormatting>
  <pageMargins left="0.7" right="0.7" top="0.75" bottom="0.75" header="0.3" footer="0.3"/>
  <pageSetup scale="5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231B2-CAA4-48DB-921F-54705A1F5C36}">
  <sheetPr>
    <pageSetUpPr fitToPage="1"/>
  </sheetPr>
  <dimension ref="A2:I79"/>
  <sheetViews>
    <sheetView zoomScaleNormal="100" workbookViewId="0">
      <pane xSplit="9180"/>
      <selection activeCell="E66" sqref="E66:L78"/>
      <selection pane="topRight" activeCell="E66" sqref="E66:L78"/>
    </sheetView>
  </sheetViews>
  <sheetFormatPr baseColWidth="10" defaultColWidth="8.83203125" defaultRowHeight="15" x14ac:dyDescent="0.2"/>
  <cols>
    <col min="1" max="1" width="2.6640625" customWidth="1"/>
    <col min="2" max="2" width="25" customWidth="1"/>
    <col min="3" max="3" width="18.5" customWidth="1"/>
    <col min="4" max="4" width="20.83203125" customWidth="1"/>
    <col min="5" max="5" width="19.5" customWidth="1"/>
    <col min="6" max="6" width="10.33203125" customWidth="1"/>
    <col min="7" max="7" width="11.5" bestFit="1" customWidth="1"/>
    <col min="9" max="9" width="2" customWidth="1"/>
  </cols>
  <sheetData>
    <row r="2" spans="1:9" x14ac:dyDescent="0.2">
      <c r="C2" t="s">
        <v>26</v>
      </c>
    </row>
    <row r="4" spans="1:9" ht="32" x14ac:dyDescent="0.2">
      <c r="A4" s="2"/>
      <c r="B4" s="12"/>
      <c r="C4" s="12"/>
      <c r="D4" s="12"/>
      <c r="E4" s="12"/>
      <c r="F4" s="13" t="s">
        <v>34</v>
      </c>
      <c r="G4" s="13" t="s">
        <v>14</v>
      </c>
      <c r="H4" s="13" t="s">
        <v>15</v>
      </c>
      <c r="I4" s="2"/>
    </row>
    <row r="5" spans="1:9" ht="16" thickBot="1" x14ac:dyDescent="0.25">
      <c r="B5" s="22" t="s">
        <v>19</v>
      </c>
      <c r="C5" s="22"/>
      <c r="D5" s="22"/>
      <c r="E5" s="22"/>
      <c r="F5" s="22" t="s">
        <v>11</v>
      </c>
      <c r="G5" s="22" t="s">
        <v>11</v>
      </c>
      <c r="H5" s="22" t="s">
        <v>11</v>
      </c>
    </row>
    <row r="6" spans="1:9" ht="18" x14ac:dyDescent="0.2">
      <c r="B6" s="20" t="s">
        <v>67</v>
      </c>
      <c r="C6" s="20"/>
      <c r="D6" s="20"/>
      <c r="E6" s="20"/>
      <c r="F6" s="21"/>
      <c r="G6" s="10">
        <v>0</v>
      </c>
      <c r="H6" s="10">
        <v>0</v>
      </c>
    </row>
    <row r="7" spans="1:9" x14ac:dyDescent="0.2">
      <c r="B7" s="15" t="s">
        <v>16</v>
      </c>
      <c r="C7" s="15"/>
      <c r="D7" s="15"/>
      <c r="E7" s="15"/>
      <c r="F7" s="15"/>
      <c r="G7" s="15"/>
      <c r="H7" s="15"/>
    </row>
    <row r="8" spans="1:9" x14ac:dyDescent="0.2">
      <c r="B8" s="15" t="s">
        <v>17</v>
      </c>
      <c r="C8" s="15"/>
      <c r="D8" s="15"/>
      <c r="E8" s="15"/>
      <c r="F8" s="15"/>
      <c r="G8" s="15"/>
      <c r="H8" s="15"/>
    </row>
    <row r="9" spans="1:9" ht="16" thickBot="1" x14ac:dyDescent="0.25">
      <c r="B9" s="18" t="s">
        <v>23</v>
      </c>
      <c r="C9" s="18"/>
      <c r="D9" s="18"/>
      <c r="E9" s="18"/>
      <c r="F9" s="18"/>
      <c r="G9" s="18"/>
      <c r="H9" s="18"/>
    </row>
    <row r="10" spans="1:9" ht="16" thickBot="1" x14ac:dyDescent="0.25">
      <c r="B10" s="38" t="s">
        <v>20</v>
      </c>
      <c r="C10" s="59" t="s">
        <v>64</v>
      </c>
      <c r="D10" s="38" t="s">
        <v>27</v>
      </c>
      <c r="E10" s="38" t="s">
        <v>35</v>
      </c>
      <c r="F10" s="40"/>
      <c r="G10" s="40"/>
      <c r="H10" s="40"/>
    </row>
    <row r="11" spans="1:9" x14ac:dyDescent="0.2">
      <c r="B11" s="34">
        <v>42451</v>
      </c>
      <c r="C11" s="61" t="s">
        <v>65</v>
      </c>
      <c r="D11" s="62" t="s">
        <v>38</v>
      </c>
      <c r="E11" s="46">
        <v>2</v>
      </c>
      <c r="F11" s="47"/>
      <c r="G11" s="47"/>
      <c r="H11" s="47"/>
    </row>
    <row r="12" spans="1:9" ht="16" thickBot="1" x14ac:dyDescent="0.25">
      <c r="B12" s="42">
        <v>42451</v>
      </c>
      <c r="C12" s="60" t="s">
        <v>65</v>
      </c>
      <c r="D12" s="43" t="s">
        <v>38</v>
      </c>
      <c r="E12" s="43">
        <v>6</v>
      </c>
      <c r="F12" s="45"/>
      <c r="G12" s="45"/>
      <c r="H12" s="45"/>
    </row>
    <row r="13" spans="1:9" x14ac:dyDescent="0.2">
      <c r="B13" s="34">
        <v>42598</v>
      </c>
      <c r="C13" s="56" t="s">
        <v>65</v>
      </c>
      <c r="D13" s="35" t="s">
        <v>38</v>
      </c>
      <c r="E13" s="35">
        <v>1.5</v>
      </c>
      <c r="F13" s="10"/>
      <c r="G13" s="10"/>
      <c r="H13" s="10"/>
    </row>
    <row r="14" spans="1:9" ht="16" thickBot="1" x14ac:dyDescent="0.25">
      <c r="B14" s="36">
        <v>42598</v>
      </c>
      <c r="C14" s="60" t="s">
        <v>65</v>
      </c>
      <c r="D14" s="43" t="s">
        <v>38</v>
      </c>
      <c r="E14" s="43" t="s">
        <v>58</v>
      </c>
      <c r="F14" s="45"/>
      <c r="G14" s="45"/>
      <c r="H14" s="45"/>
    </row>
    <row r="15" spans="1:9" x14ac:dyDescent="0.2">
      <c r="B15" s="34">
        <v>42664</v>
      </c>
      <c r="C15" s="56" t="s">
        <v>66</v>
      </c>
      <c r="D15" s="35" t="s">
        <v>55</v>
      </c>
      <c r="E15" s="35">
        <v>0</v>
      </c>
      <c r="F15" s="10"/>
      <c r="G15" s="10"/>
      <c r="H15" s="10"/>
    </row>
    <row r="16" spans="1:9" x14ac:dyDescent="0.2">
      <c r="B16" s="34">
        <v>42664</v>
      </c>
      <c r="C16" s="21" t="s">
        <v>66</v>
      </c>
      <c r="D16" s="35" t="s">
        <v>56</v>
      </c>
      <c r="E16" s="35">
        <v>0</v>
      </c>
      <c r="F16" s="10"/>
      <c r="G16" s="10"/>
      <c r="H16" s="10"/>
    </row>
    <row r="17" spans="2:8" ht="16" thickBot="1" x14ac:dyDescent="0.25">
      <c r="B17" s="36">
        <v>42664</v>
      </c>
      <c r="C17" s="60" t="s">
        <v>66</v>
      </c>
      <c r="D17" s="37" t="s">
        <v>37</v>
      </c>
      <c r="E17" s="37">
        <v>0</v>
      </c>
      <c r="F17" s="18"/>
      <c r="G17" s="18"/>
      <c r="H17" s="18"/>
    </row>
    <row r="18" spans="2:8" x14ac:dyDescent="0.2">
      <c r="B18" s="28">
        <v>42852</v>
      </c>
      <c r="C18" s="56" t="s">
        <v>66</v>
      </c>
      <c r="D18" s="28" t="s">
        <v>38</v>
      </c>
      <c r="E18" s="29">
        <v>0</v>
      </c>
      <c r="F18" s="10" t="s">
        <v>10</v>
      </c>
      <c r="G18" s="10">
        <v>51</v>
      </c>
      <c r="H18" s="10" t="s">
        <v>10</v>
      </c>
    </row>
    <row r="19" spans="2:8" x14ac:dyDescent="0.2">
      <c r="B19" s="11">
        <v>42852</v>
      </c>
      <c r="C19" s="16" t="s">
        <v>66</v>
      </c>
      <c r="D19" s="11" t="s">
        <v>38</v>
      </c>
      <c r="E19" s="26" t="s">
        <v>48</v>
      </c>
      <c r="F19" s="15"/>
      <c r="G19" s="15"/>
      <c r="H19" s="15"/>
    </row>
    <row r="20" spans="2:8" x14ac:dyDescent="0.2">
      <c r="B20" s="11">
        <v>42852</v>
      </c>
      <c r="C20" s="16" t="s">
        <v>66</v>
      </c>
      <c r="D20" s="11" t="s">
        <v>39</v>
      </c>
      <c r="E20" s="26">
        <v>0</v>
      </c>
      <c r="F20" s="15" t="s">
        <v>10</v>
      </c>
      <c r="G20" s="15">
        <v>28</v>
      </c>
      <c r="H20" s="15" t="s">
        <v>10</v>
      </c>
    </row>
    <row r="21" spans="2:8" x14ac:dyDescent="0.2">
      <c r="B21" s="11">
        <v>42852</v>
      </c>
      <c r="C21" s="16" t="s">
        <v>66</v>
      </c>
      <c r="D21" s="11" t="s">
        <v>39</v>
      </c>
      <c r="E21" s="26" t="s">
        <v>49</v>
      </c>
      <c r="F21" s="15"/>
      <c r="G21" s="15"/>
      <c r="H21" s="15"/>
    </row>
    <row r="22" spans="2:8" x14ac:dyDescent="0.2">
      <c r="B22" s="11">
        <v>42852</v>
      </c>
      <c r="C22" s="16" t="s">
        <v>66</v>
      </c>
      <c r="D22" s="11" t="s">
        <v>40</v>
      </c>
      <c r="E22" s="26">
        <v>0</v>
      </c>
      <c r="F22" s="15" t="s">
        <v>10</v>
      </c>
      <c r="G22" s="15" t="s">
        <v>45</v>
      </c>
      <c r="H22" s="15" t="s">
        <v>10</v>
      </c>
    </row>
    <row r="23" spans="2:8" x14ac:dyDescent="0.2">
      <c r="B23" s="11">
        <v>42852</v>
      </c>
      <c r="C23" s="16" t="s">
        <v>66</v>
      </c>
      <c r="D23" s="11" t="s">
        <v>41</v>
      </c>
      <c r="E23" s="26">
        <v>0</v>
      </c>
      <c r="F23" s="15" t="s">
        <v>10</v>
      </c>
      <c r="G23" s="15">
        <v>387</v>
      </c>
      <c r="H23" s="15">
        <v>1</v>
      </c>
    </row>
    <row r="24" spans="2:8" x14ac:dyDescent="0.2">
      <c r="B24" s="11">
        <v>42852</v>
      </c>
      <c r="C24" s="16" t="s">
        <v>66</v>
      </c>
      <c r="D24" s="11" t="s">
        <v>42</v>
      </c>
      <c r="E24" s="26">
        <v>0</v>
      </c>
      <c r="F24" s="15" t="s">
        <v>10</v>
      </c>
      <c r="G24" s="15">
        <v>1414</v>
      </c>
      <c r="H24" s="15" t="s">
        <v>10</v>
      </c>
    </row>
    <row r="25" spans="2:8" x14ac:dyDescent="0.2">
      <c r="B25" s="11">
        <v>42852</v>
      </c>
      <c r="C25" s="16" t="s">
        <v>66</v>
      </c>
      <c r="D25" s="11" t="s">
        <v>36</v>
      </c>
      <c r="E25" s="26">
        <v>0</v>
      </c>
      <c r="F25" s="15">
        <v>4.0999999999999996</v>
      </c>
      <c r="G25" s="15">
        <v>1203</v>
      </c>
      <c r="H25" s="15">
        <v>2</v>
      </c>
    </row>
    <row r="26" spans="2:8" x14ac:dyDescent="0.2">
      <c r="B26" s="11">
        <v>42852</v>
      </c>
      <c r="C26" s="16" t="s">
        <v>66</v>
      </c>
      <c r="D26" s="11" t="s">
        <v>37</v>
      </c>
      <c r="E26" s="26">
        <v>0</v>
      </c>
      <c r="F26" s="15">
        <v>2</v>
      </c>
      <c r="G26" s="15">
        <v>1300</v>
      </c>
      <c r="H26" s="15">
        <v>1</v>
      </c>
    </row>
    <row r="27" spans="2:8" x14ac:dyDescent="0.2">
      <c r="B27" s="11">
        <v>42852</v>
      </c>
      <c r="C27" s="16" t="s">
        <v>66</v>
      </c>
      <c r="D27" s="11" t="s">
        <v>43</v>
      </c>
      <c r="E27" s="26">
        <v>0</v>
      </c>
      <c r="F27" s="15" t="s">
        <v>10</v>
      </c>
      <c r="G27" s="15">
        <v>921</v>
      </c>
      <c r="H27" s="15" t="s">
        <v>10</v>
      </c>
    </row>
    <row r="28" spans="2:8" s="27" customFormat="1" ht="16" thickBot="1" x14ac:dyDescent="0.25">
      <c r="B28" s="30">
        <v>42852</v>
      </c>
      <c r="C28" s="60" t="s">
        <v>66</v>
      </c>
      <c r="D28" s="30" t="s">
        <v>44</v>
      </c>
      <c r="E28" s="31">
        <v>0</v>
      </c>
      <c r="F28" s="18" t="s">
        <v>10</v>
      </c>
      <c r="G28" s="18">
        <v>411</v>
      </c>
      <c r="H28" s="18" t="s">
        <v>10</v>
      </c>
    </row>
    <row r="29" spans="2:8" s="27" customFormat="1" x14ac:dyDescent="0.2">
      <c r="B29" s="51">
        <v>42927</v>
      </c>
      <c r="C29" t="s">
        <v>65</v>
      </c>
      <c r="D29" s="28" t="s">
        <v>38</v>
      </c>
      <c r="E29" s="52">
        <v>1.5</v>
      </c>
      <c r="F29" s="53"/>
      <c r="G29" s="53"/>
      <c r="H29" s="53"/>
    </row>
    <row r="30" spans="2:8" s="27" customFormat="1" ht="16" thickBot="1" x14ac:dyDescent="0.25">
      <c r="B30" s="49">
        <v>42927</v>
      </c>
      <c r="C30" s="60" t="s">
        <v>65</v>
      </c>
      <c r="D30" s="49" t="s">
        <v>38</v>
      </c>
      <c r="E30" s="50" t="s">
        <v>63</v>
      </c>
      <c r="F30" s="45"/>
      <c r="G30" s="45"/>
      <c r="H30" s="45"/>
    </row>
    <row r="31" spans="2:8" s="27" customFormat="1" x14ac:dyDescent="0.2">
      <c r="B31" s="28">
        <v>42930</v>
      </c>
      <c r="C31" s="56" t="s">
        <v>66</v>
      </c>
      <c r="D31" s="28" t="s">
        <v>38</v>
      </c>
      <c r="E31" s="29">
        <v>0</v>
      </c>
      <c r="F31" s="10">
        <v>6.3</v>
      </c>
      <c r="G31" s="10">
        <v>39</v>
      </c>
      <c r="H31" s="10">
        <v>8</v>
      </c>
    </row>
    <row r="32" spans="2:8" s="27" customFormat="1" x14ac:dyDescent="0.2">
      <c r="B32" s="28">
        <v>42930</v>
      </c>
      <c r="C32" s="16" t="s">
        <v>66</v>
      </c>
      <c r="D32" s="11" t="s">
        <v>38</v>
      </c>
      <c r="E32" s="26" t="s">
        <v>50</v>
      </c>
      <c r="F32" s="15"/>
      <c r="G32" s="15"/>
      <c r="H32" s="15"/>
    </row>
    <row r="33" spans="2:9" s="27" customFormat="1" x14ac:dyDescent="0.2">
      <c r="B33" s="28">
        <v>42930</v>
      </c>
      <c r="C33" s="16" t="s">
        <v>66</v>
      </c>
      <c r="D33" s="11" t="s">
        <v>38</v>
      </c>
      <c r="E33" s="26">
        <v>7</v>
      </c>
      <c r="F33" s="15"/>
      <c r="G33" s="15"/>
      <c r="H33" s="15"/>
    </row>
    <row r="34" spans="2:9" s="27" customFormat="1" x14ac:dyDescent="0.2">
      <c r="B34" s="28">
        <v>42930</v>
      </c>
      <c r="C34" s="16" t="s">
        <v>66</v>
      </c>
      <c r="D34" s="11" t="s">
        <v>39</v>
      </c>
      <c r="E34" s="26">
        <v>0</v>
      </c>
      <c r="F34" s="15">
        <v>3.1</v>
      </c>
      <c r="G34" s="15">
        <v>76</v>
      </c>
      <c r="H34" s="15">
        <v>4</v>
      </c>
    </row>
    <row r="35" spans="2:9" s="27" customFormat="1" x14ac:dyDescent="0.2">
      <c r="B35" s="28">
        <v>42930</v>
      </c>
      <c r="C35" s="16" t="s">
        <v>66</v>
      </c>
      <c r="D35" s="11" t="s">
        <v>39</v>
      </c>
      <c r="E35" s="26" t="s">
        <v>51</v>
      </c>
      <c r="F35" s="15"/>
      <c r="G35" s="15"/>
      <c r="H35" s="15"/>
    </row>
    <row r="36" spans="2:9" s="27" customFormat="1" x14ac:dyDescent="0.2">
      <c r="B36" s="28">
        <v>42930</v>
      </c>
      <c r="C36" s="16" t="s">
        <v>66</v>
      </c>
      <c r="D36" s="11" t="s">
        <v>39</v>
      </c>
      <c r="E36" s="26">
        <v>8</v>
      </c>
      <c r="F36" s="15"/>
      <c r="G36" s="15"/>
      <c r="H36" s="15"/>
    </row>
    <row r="37" spans="2:9" s="27" customFormat="1" x14ac:dyDescent="0.2">
      <c r="B37" s="28">
        <v>42930</v>
      </c>
      <c r="C37" s="16" t="s">
        <v>66</v>
      </c>
      <c r="D37" s="11" t="s">
        <v>40</v>
      </c>
      <c r="E37" s="26">
        <v>0</v>
      </c>
      <c r="F37" s="15">
        <v>5.2</v>
      </c>
      <c r="G37" s="15">
        <v>866</v>
      </c>
      <c r="H37" s="15">
        <v>12</v>
      </c>
    </row>
    <row r="38" spans="2:9" s="27" customFormat="1" x14ac:dyDescent="0.2">
      <c r="B38" s="28">
        <v>42930</v>
      </c>
      <c r="C38" s="16" t="s">
        <v>66</v>
      </c>
      <c r="D38" s="11" t="s">
        <v>41</v>
      </c>
      <c r="E38" s="26">
        <v>0</v>
      </c>
      <c r="F38" s="15">
        <v>52.9</v>
      </c>
      <c r="G38" s="15">
        <v>1733</v>
      </c>
      <c r="H38" s="15">
        <v>165</v>
      </c>
    </row>
    <row r="39" spans="2:9" s="27" customFormat="1" x14ac:dyDescent="0.2">
      <c r="B39" s="28">
        <v>42930</v>
      </c>
      <c r="C39" s="16" t="s">
        <v>66</v>
      </c>
      <c r="D39" s="11" t="s">
        <v>42</v>
      </c>
      <c r="E39" s="26">
        <v>0</v>
      </c>
      <c r="F39" s="15">
        <v>55.6</v>
      </c>
      <c r="G39" s="15" t="s">
        <v>45</v>
      </c>
      <c r="H39" s="15">
        <v>1099</v>
      </c>
    </row>
    <row r="40" spans="2:9" s="27" customFormat="1" x14ac:dyDescent="0.2">
      <c r="B40" s="28">
        <v>42930</v>
      </c>
      <c r="C40" s="16" t="s">
        <v>66</v>
      </c>
      <c r="D40" s="11" t="s">
        <v>36</v>
      </c>
      <c r="E40" s="26">
        <v>0</v>
      </c>
      <c r="F40" s="15">
        <v>6.3</v>
      </c>
      <c r="G40" s="15">
        <v>579</v>
      </c>
      <c r="H40" s="15">
        <v>15</v>
      </c>
    </row>
    <row r="41" spans="2:9" x14ac:dyDescent="0.2">
      <c r="B41" s="28">
        <v>42930</v>
      </c>
      <c r="C41" s="16" t="s">
        <v>66</v>
      </c>
      <c r="D41" s="11" t="s">
        <v>37</v>
      </c>
      <c r="E41" s="26">
        <v>0</v>
      </c>
      <c r="F41" s="15">
        <v>22.8</v>
      </c>
      <c r="G41" s="15">
        <v>286</v>
      </c>
      <c r="H41" s="15">
        <v>27</v>
      </c>
    </row>
    <row r="42" spans="2:9" x14ac:dyDescent="0.2">
      <c r="B42" s="28">
        <v>42930</v>
      </c>
      <c r="C42" s="16" t="s">
        <v>66</v>
      </c>
      <c r="D42" s="11" t="s">
        <v>43</v>
      </c>
      <c r="E42" s="26">
        <v>0</v>
      </c>
      <c r="F42" s="15">
        <v>4.0999999999999996</v>
      </c>
      <c r="G42" s="15">
        <v>457</v>
      </c>
      <c r="H42" s="15">
        <v>10</v>
      </c>
    </row>
    <row r="43" spans="2:9" ht="16" thickBot="1" x14ac:dyDescent="0.25">
      <c r="B43" s="30">
        <v>42930</v>
      </c>
      <c r="C43" s="60" t="s">
        <v>66</v>
      </c>
      <c r="D43" s="30" t="s">
        <v>44</v>
      </c>
      <c r="E43" s="31">
        <v>0</v>
      </c>
      <c r="F43" s="18">
        <v>7.5</v>
      </c>
      <c r="G43" s="18">
        <v>326</v>
      </c>
      <c r="H43" s="18">
        <v>9</v>
      </c>
      <c r="I43" s="27"/>
    </row>
    <row r="44" spans="2:9" x14ac:dyDescent="0.2">
      <c r="B44" s="28">
        <v>42999</v>
      </c>
      <c r="C44" s="56" t="s">
        <v>66</v>
      </c>
      <c r="D44" s="28" t="s">
        <v>38</v>
      </c>
      <c r="E44" s="29">
        <v>0</v>
      </c>
      <c r="F44" s="10">
        <v>3</v>
      </c>
      <c r="G44" s="10">
        <v>197</v>
      </c>
      <c r="H44" s="10" t="s">
        <v>10</v>
      </c>
      <c r="I44" s="27"/>
    </row>
    <row r="45" spans="2:9" x14ac:dyDescent="0.2">
      <c r="B45" s="28">
        <v>42999</v>
      </c>
      <c r="C45" s="16" t="s">
        <v>66</v>
      </c>
      <c r="D45" s="11" t="s">
        <v>38</v>
      </c>
      <c r="E45" s="26" t="s">
        <v>50</v>
      </c>
      <c r="F45" s="15"/>
      <c r="G45" s="15"/>
      <c r="H45" s="15"/>
      <c r="I45" s="27"/>
    </row>
    <row r="46" spans="2:9" x14ac:dyDescent="0.2">
      <c r="B46" s="28">
        <v>42999</v>
      </c>
      <c r="C46" s="16" t="s">
        <v>66</v>
      </c>
      <c r="D46" s="11" t="s">
        <v>38</v>
      </c>
      <c r="E46" s="26">
        <v>5</v>
      </c>
      <c r="F46" s="15"/>
      <c r="G46" s="15"/>
      <c r="H46" s="15"/>
      <c r="I46" s="27"/>
    </row>
    <row r="47" spans="2:9" x14ac:dyDescent="0.2">
      <c r="B47" s="28">
        <v>42999</v>
      </c>
      <c r="C47" s="16" t="s">
        <v>66</v>
      </c>
      <c r="D47" s="11" t="s">
        <v>39</v>
      </c>
      <c r="E47" s="26">
        <v>0</v>
      </c>
      <c r="F47" s="15"/>
      <c r="G47" s="15">
        <v>272</v>
      </c>
      <c r="H47" s="15">
        <v>2</v>
      </c>
      <c r="I47" s="27"/>
    </row>
    <row r="48" spans="2:9" x14ac:dyDescent="0.2">
      <c r="B48" s="28">
        <v>42999</v>
      </c>
      <c r="C48" s="16" t="s">
        <v>66</v>
      </c>
      <c r="D48" s="11" t="s">
        <v>39</v>
      </c>
      <c r="E48" s="26" t="s">
        <v>52</v>
      </c>
      <c r="F48" s="15"/>
      <c r="G48" s="15"/>
      <c r="H48" s="15"/>
      <c r="I48" s="27"/>
    </row>
    <row r="49" spans="2:9" x14ac:dyDescent="0.2">
      <c r="B49" s="28">
        <v>42999</v>
      </c>
      <c r="C49" s="16" t="s">
        <v>66</v>
      </c>
      <c r="D49" s="11" t="s">
        <v>39</v>
      </c>
      <c r="E49" s="26">
        <v>8</v>
      </c>
      <c r="F49" s="15"/>
      <c r="G49" s="15"/>
      <c r="H49" s="15"/>
      <c r="I49" s="27"/>
    </row>
    <row r="50" spans="2:9" x14ac:dyDescent="0.2">
      <c r="B50" s="28">
        <v>42999</v>
      </c>
      <c r="C50" s="16" t="s">
        <v>66</v>
      </c>
      <c r="D50" s="11" t="s">
        <v>40</v>
      </c>
      <c r="E50" s="26">
        <v>0</v>
      </c>
      <c r="F50" s="15">
        <v>3.1</v>
      </c>
      <c r="G50" s="15">
        <v>308</v>
      </c>
      <c r="H50" s="15">
        <v>16</v>
      </c>
      <c r="I50" s="27"/>
    </row>
    <row r="51" spans="2:9" x14ac:dyDescent="0.2">
      <c r="B51" s="28">
        <v>42999</v>
      </c>
      <c r="C51" s="16" t="s">
        <v>66</v>
      </c>
      <c r="D51" s="11" t="s">
        <v>41</v>
      </c>
      <c r="E51" s="26">
        <v>0</v>
      </c>
      <c r="F51" s="15">
        <v>151.5</v>
      </c>
      <c r="G51" s="15">
        <v>1203</v>
      </c>
      <c r="H51" s="15">
        <v>291</v>
      </c>
      <c r="I51" s="27"/>
    </row>
    <row r="52" spans="2:9" x14ac:dyDescent="0.2">
      <c r="B52" s="28">
        <v>42999</v>
      </c>
      <c r="C52" s="16" t="s">
        <v>66</v>
      </c>
      <c r="D52" s="11" t="s">
        <v>42</v>
      </c>
      <c r="E52" s="26">
        <v>0</v>
      </c>
      <c r="F52" s="15">
        <v>14.6</v>
      </c>
      <c r="G52" s="15" t="s">
        <v>45</v>
      </c>
      <c r="H52" s="15">
        <v>49</v>
      </c>
      <c r="I52" s="27"/>
    </row>
    <row r="53" spans="2:9" x14ac:dyDescent="0.2">
      <c r="B53" s="28">
        <v>42999</v>
      </c>
      <c r="C53" s="16" t="s">
        <v>66</v>
      </c>
      <c r="D53" s="11" t="s">
        <v>36</v>
      </c>
      <c r="E53" s="26">
        <v>0</v>
      </c>
      <c r="F53" s="15" t="s">
        <v>10</v>
      </c>
      <c r="G53" s="15">
        <v>649</v>
      </c>
      <c r="H53" s="15">
        <v>12</v>
      </c>
      <c r="I53" s="27"/>
    </row>
    <row r="54" spans="2:9" x14ac:dyDescent="0.2">
      <c r="B54" s="28">
        <v>42999</v>
      </c>
      <c r="C54" s="16" t="s">
        <v>66</v>
      </c>
      <c r="D54" s="11" t="s">
        <v>37</v>
      </c>
      <c r="E54" s="26">
        <v>0</v>
      </c>
      <c r="F54" s="15">
        <v>16</v>
      </c>
      <c r="G54" s="15">
        <v>1046</v>
      </c>
      <c r="H54" s="15">
        <v>11</v>
      </c>
      <c r="I54" s="27"/>
    </row>
    <row r="55" spans="2:9" x14ac:dyDescent="0.2">
      <c r="B55" s="28">
        <v>42999</v>
      </c>
      <c r="C55" s="16" t="s">
        <v>66</v>
      </c>
      <c r="D55" s="11" t="s">
        <v>43</v>
      </c>
      <c r="E55" s="26">
        <v>0</v>
      </c>
      <c r="F55" s="15">
        <v>3</v>
      </c>
      <c r="G55" s="15">
        <v>687</v>
      </c>
      <c r="H55" s="15">
        <v>7</v>
      </c>
      <c r="I55" s="27"/>
    </row>
    <row r="56" spans="2:9" x14ac:dyDescent="0.2">
      <c r="B56" s="28">
        <v>42999</v>
      </c>
      <c r="C56" s="16" t="s">
        <v>66</v>
      </c>
      <c r="D56" s="11" t="s">
        <v>44</v>
      </c>
      <c r="E56" s="26">
        <v>0</v>
      </c>
      <c r="F56" s="15" t="s">
        <v>10</v>
      </c>
      <c r="G56" s="15">
        <v>579</v>
      </c>
      <c r="H56" s="15">
        <v>1</v>
      </c>
      <c r="I56" s="27"/>
    </row>
    <row r="60" spans="2:9" ht="17" x14ac:dyDescent="0.2">
      <c r="C60" s="57" t="s">
        <v>69</v>
      </c>
    </row>
    <row r="61" spans="2:9" ht="17" x14ac:dyDescent="0.2">
      <c r="C61" t="s">
        <v>68</v>
      </c>
    </row>
    <row r="66" spans="3:8" ht="32" x14ac:dyDescent="0.2">
      <c r="D66" t="s">
        <v>27</v>
      </c>
      <c r="E66" t="s">
        <v>0</v>
      </c>
      <c r="F66" s="13" t="s">
        <v>34</v>
      </c>
      <c r="G66" s="13" t="s">
        <v>14</v>
      </c>
      <c r="H66" s="13" t="s">
        <v>15</v>
      </c>
    </row>
    <row r="67" spans="3:8" x14ac:dyDescent="0.2">
      <c r="C67" t="s">
        <v>62</v>
      </c>
      <c r="D67" s="28" t="s">
        <v>38</v>
      </c>
      <c r="E67" s="29">
        <v>0</v>
      </c>
      <c r="F67" s="26">
        <f t="shared" ref="F67:H67" si="0">AVERAGE(F44,F31,F18,F13,F11,F29)</f>
        <v>4.6500000000000004</v>
      </c>
      <c r="G67" s="26">
        <f t="shared" si="0"/>
        <v>95.666666666666671</v>
      </c>
      <c r="H67" s="26">
        <f t="shared" si="0"/>
        <v>8</v>
      </c>
    </row>
    <row r="68" spans="3:8" x14ac:dyDescent="0.2">
      <c r="D68" s="11" t="s">
        <v>38</v>
      </c>
      <c r="E68" s="26" t="s">
        <v>60</v>
      </c>
      <c r="F68" s="26" t="e">
        <f t="shared" ref="F68:H68" si="1">AVERAGE(F19,F30,F14,F32,F45)</f>
        <v>#DIV/0!</v>
      </c>
      <c r="G68" s="26" t="e">
        <f t="shared" si="1"/>
        <v>#DIV/0!</v>
      </c>
      <c r="H68" s="26" t="e">
        <f t="shared" si="1"/>
        <v>#DIV/0!</v>
      </c>
    </row>
    <row r="69" spans="3:8" x14ac:dyDescent="0.2">
      <c r="D69" s="11" t="s">
        <v>38</v>
      </c>
      <c r="E69" s="26" t="s">
        <v>61</v>
      </c>
      <c r="F69" s="26" t="e">
        <f t="shared" ref="F69:H69" si="2">AVERAGE(F12,F33,F46)</f>
        <v>#DIV/0!</v>
      </c>
      <c r="G69" s="26" t="e">
        <f t="shared" si="2"/>
        <v>#DIV/0!</v>
      </c>
      <c r="H69" s="26" t="e">
        <f t="shared" si="2"/>
        <v>#DIV/0!</v>
      </c>
    </row>
    <row r="70" spans="3:8" x14ac:dyDescent="0.2">
      <c r="D70" s="11" t="s">
        <v>39</v>
      </c>
      <c r="E70" s="26">
        <v>0</v>
      </c>
      <c r="F70" s="26" t="e">
        <f t="shared" ref="F70:H70" si="3">AVERAGE(F16)</f>
        <v>#DIV/0!</v>
      </c>
      <c r="G70" s="26" t="e">
        <f t="shared" si="3"/>
        <v>#DIV/0!</v>
      </c>
      <c r="H70" s="26" t="e">
        <f t="shared" si="3"/>
        <v>#DIV/0!</v>
      </c>
    </row>
    <row r="71" spans="3:8" x14ac:dyDescent="0.2">
      <c r="D71" s="11" t="s">
        <v>39</v>
      </c>
      <c r="E71" s="26" t="s">
        <v>60</v>
      </c>
      <c r="F71" s="26" t="e">
        <f t="shared" ref="F71:H71" si="4">AVERAGE(F21,F35,F48)</f>
        <v>#DIV/0!</v>
      </c>
      <c r="G71" s="26" t="e">
        <f t="shared" si="4"/>
        <v>#DIV/0!</v>
      </c>
      <c r="H71" s="26" t="e">
        <f t="shared" si="4"/>
        <v>#DIV/0!</v>
      </c>
    </row>
    <row r="72" spans="3:8" x14ac:dyDescent="0.2">
      <c r="D72" s="11" t="s">
        <v>39</v>
      </c>
      <c r="E72" s="26" t="s">
        <v>61</v>
      </c>
      <c r="F72" s="26" t="e">
        <f t="shared" ref="F72:H72" si="5">AVERAGE(F36,F49)</f>
        <v>#DIV/0!</v>
      </c>
      <c r="G72" s="26" t="e">
        <f t="shared" si="5"/>
        <v>#DIV/0!</v>
      </c>
      <c r="H72" s="26" t="e">
        <f t="shared" si="5"/>
        <v>#DIV/0!</v>
      </c>
    </row>
    <row r="73" spans="3:8" x14ac:dyDescent="0.2">
      <c r="D73" s="11" t="s">
        <v>40</v>
      </c>
      <c r="E73" s="26">
        <v>0</v>
      </c>
      <c r="F73" s="26">
        <f t="shared" ref="F73:H79" si="6">AVERAGE(F22,F37,F50)</f>
        <v>4.1500000000000004</v>
      </c>
      <c r="G73" s="26">
        <f t="shared" si="6"/>
        <v>587</v>
      </c>
      <c r="H73" s="26">
        <f t="shared" si="6"/>
        <v>14</v>
      </c>
    </row>
    <row r="74" spans="3:8" x14ac:dyDescent="0.2">
      <c r="D74" s="11" t="s">
        <v>41</v>
      </c>
      <c r="E74" s="26">
        <v>0</v>
      </c>
      <c r="F74" s="26">
        <f t="shared" si="6"/>
        <v>102.2</v>
      </c>
      <c r="G74" s="26">
        <f t="shared" si="6"/>
        <v>1107.6666666666667</v>
      </c>
      <c r="H74" s="26">
        <f t="shared" si="6"/>
        <v>152.33333333333334</v>
      </c>
    </row>
    <row r="75" spans="3:8" x14ac:dyDescent="0.2">
      <c r="D75" s="11" t="s">
        <v>42</v>
      </c>
      <c r="E75" s="26">
        <v>0</v>
      </c>
      <c r="F75" s="26">
        <f t="shared" si="6"/>
        <v>35.1</v>
      </c>
      <c r="G75" s="26">
        <f t="shared" si="6"/>
        <v>1414</v>
      </c>
      <c r="H75" s="26">
        <f t="shared" si="6"/>
        <v>574</v>
      </c>
    </row>
    <row r="76" spans="3:8" x14ac:dyDescent="0.2">
      <c r="D76" s="11" t="s">
        <v>36</v>
      </c>
      <c r="E76" s="26">
        <v>0</v>
      </c>
      <c r="F76" s="26">
        <f t="shared" si="6"/>
        <v>5.1999999999999993</v>
      </c>
      <c r="G76" s="26">
        <f t="shared" si="6"/>
        <v>810.33333333333337</v>
      </c>
      <c r="H76" s="26">
        <f t="shared" si="6"/>
        <v>9.6666666666666661</v>
      </c>
    </row>
    <row r="77" spans="3:8" x14ac:dyDescent="0.2">
      <c r="D77" s="11" t="s">
        <v>37</v>
      </c>
      <c r="E77" s="26">
        <v>0</v>
      </c>
      <c r="F77" s="26">
        <f t="shared" si="6"/>
        <v>13.6</v>
      </c>
      <c r="G77" s="26">
        <f t="shared" si="6"/>
        <v>877.33333333333337</v>
      </c>
      <c r="H77" s="26">
        <f t="shared" si="6"/>
        <v>13</v>
      </c>
    </row>
    <row r="78" spans="3:8" x14ac:dyDescent="0.2">
      <c r="D78" s="11" t="s">
        <v>43</v>
      </c>
      <c r="E78" s="26">
        <v>0</v>
      </c>
      <c r="F78" s="26">
        <f t="shared" si="6"/>
        <v>3.55</v>
      </c>
      <c r="G78" s="26">
        <f t="shared" si="6"/>
        <v>688.33333333333337</v>
      </c>
      <c r="H78" s="26">
        <f t="shared" si="6"/>
        <v>8.5</v>
      </c>
    </row>
    <row r="79" spans="3:8" x14ac:dyDescent="0.2">
      <c r="D79" s="11" t="s">
        <v>44</v>
      </c>
      <c r="E79" s="26">
        <v>0</v>
      </c>
      <c r="F79" s="26">
        <f t="shared" si="6"/>
        <v>7.5</v>
      </c>
      <c r="G79" s="26">
        <f t="shared" si="6"/>
        <v>438.66666666666669</v>
      </c>
      <c r="H79" s="26">
        <f t="shared" si="6"/>
        <v>5</v>
      </c>
    </row>
  </sheetData>
  <conditionalFormatting sqref="F67:H79">
    <cfRule type="containsErrors" dxfId="1" priority="1">
      <formula>ISERROR(F67)</formula>
    </cfRule>
    <cfRule type="cellIs" priority="3" operator="equal">
      <formula>0</formula>
    </cfRule>
  </conditionalFormatting>
  <pageMargins left="0.7" right="0.7" top="0.75" bottom="0.75" header="0.3" footer="0.3"/>
  <pageSetup scale="5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AE40E-EB0A-475E-A54F-1BF246C34259}">
  <sheetPr>
    <pageSetUpPr fitToPage="1"/>
  </sheetPr>
  <dimension ref="A2:M78"/>
  <sheetViews>
    <sheetView topLeftCell="A34" zoomScaleNormal="100" workbookViewId="0">
      <selection activeCell="E66" sqref="E66:L78"/>
    </sheetView>
  </sheetViews>
  <sheetFormatPr baseColWidth="10" defaultColWidth="8.83203125" defaultRowHeight="15" x14ac:dyDescent="0.2"/>
  <cols>
    <col min="1" max="1" width="2.6640625" customWidth="1"/>
    <col min="2" max="2" width="15.6640625" customWidth="1"/>
    <col min="3" max="3" width="25" customWidth="1"/>
    <col min="4" max="4" width="18.5" customWidth="1"/>
    <col min="5" max="5" width="20.83203125" customWidth="1"/>
    <col min="6" max="6" width="19.5" customWidth="1"/>
    <col min="7" max="8" width="13" customWidth="1"/>
    <col min="9" max="9" width="11.83203125" customWidth="1"/>
    <col min="10" max="10" width="13" customWidth="1"/>
    <col min="11" max="12" width="11.6640625" customWidth="1"/>
    <col min="13" max="13" width="2" customWidth="1"/>
  </cols>
  <sheetData>
    <row r="2" spans="1:13" x14ac:dyDescent="0.2">
      <c r="C2" t="s">
        <v>71</v>
      </c>
    </row>
    <row r="4" spans="1:13" ht="48" x14ac:dyDescent="0.2">
      <c r="A4" s="2"/>
      <c r="B4" s="2"/>
      <c r="C4" s="12"/>
      <c r="D4" s="12"/>
      <c r="E4" s="12"/>
      <c r="F4" s="12"/>
      <c r="G4" s="13" t="s">
        <v>6</v>
      </c>
      <c r="H4" s="13" t="s">
        <v>29</v>
      </c>
      <c r="I4" s="13" t="s">
        <v>18</v>
      </c>
      <c r="J4" s="13" t="s">
        <v>53</v>
      </c>
      <c r="K4" s="13" t="s">
        <v>28</v>
      </c>
      <c r="L4" s="13" t="s">
        <v>32</v>
      </c>
      <c r="M4" s="2"/>
    </row>
    <row r="5" spans="1:13" ht="16" thickBot="1" x14ac:dyDescent="0.25">
      <c r="C5" s="22" t="s">
        <v>19</v>
      </c>
      <c r="D5" s="22"/>
      <c r="E5" s="22"/>
      <c r="F5" s="22"/>
      <c r="G5" s="23" t="s">
        <v>7</v>
      </c>
      <c r="H5" s="23" t="s">
        <v>7</v>
      </c>
      <c r="I5" s="23" t="s">
        <v>7</v>
      </c>
      <c r="J5" s="22" t="s">
        <v>3</v>
      </c>
      <c r="K5" s="22" t="s">
        <v>4</v>
      </c>
      <c r="L5" s="22"/>
    </row>
    <row r="6" spans="1:13" ht="18" x14ac:dyDescent="0.2">
      <c r="C6" s="20" t="s">
        <v>67</v>
      </c>
      <c r="D6" s="20"/>
      <c r="E6" s="20"/>
      <c r="F6" s="20"/>
      <c r="G6" s="17"/>
      <c r="H6" s="17"/>
      <c r="I6" s="17"/>
      <c r="J6" s="17"/>
      <c r="K6" s="10"/>
      <c r="L6" s="10"/>
    </row>
    <row r="7" spans="1:13" x14ac:dyDescent="0.2">
      <c r="C7" s="15" t="s">
        <v>16</v>
      </c>
      <c r="D7" s="15"/>
      <c r="E7" s="15"/>
      <c r="F7" s="15"/>
      <c r="G7" s="14"/>
      <c r="H7" s="14"/>
      <c r="I7" s="14"/>
      <c r="J7" s="15"/>
      <c r="K7" s="15"/>
      <c r="L7" s="15"/>
    </row>
    <row r="8" spans="1:13" x14ac:dyDescent="0.2">
      <c r="C8" s="15" t="s">
        <v>17</v>
      </c>
      <c r="D8" s="15"/>
      <c r="E8" s="15"/>
      <c r="F8" s="15"/>
      <c r="G8" s="14"/>
      <c r="H8" s="14"/>
      <c r="I8" s="14"/>
      <c r="J8" s="15"/>
      <c r="K8" s="15"/>
      <c r="L8" s="15"/>
    </row>
    <row r="9" spans="1:13" ht="16" thickBot="1" x14ac:dyDescent="0.25">
      <c r="C9" s="18" t="s">
        <v>23</v>
      </c>
      <c r="D9" s="18"/>
      <c r="E9" s="18"/>
      <c r="F9" s="18"/>
      <c r="G9" s="19" t="s">
        <v>21</v>
      </c>
      <c r="H9" s="19"/>
      <c r="I9" s="19" t="s">
        <v>22</v>
      </c>
      <c r="J9" s="18"/>
      <c r="K9" s="18"/>
      <c r="L9" s="18"/>
    </row>
    <row r="10" spans="1:13" ht="16" thickBot="1" x14ac:dyDescent="0.25">
      <c r="C10" s="38" t="s">
        <v>20</v>
      </c>
      <c r="D10" s="59" t="s">
        <v>64</v>
      </c>
      <c r="E10" s="38" t="s">
        <v>27</v>
      </c>
      <c r="F10" s="38" t="s">
        <v>35</v>
      </c>
      <c r="G10" s="39"/>
      <c r="H10" s="39"/>
      <c r="I10" s="39"/>
      <c r="J10" s="40"/>
      <c r="K10" s="40"/>
      <c r="L10" s="40"/>
    </row>
    <row r="11" spans="1:13" x14ac:dyDescent="0.2">
      <c r="C11" s="34">
        <v>42451</v>
      </c>
      <c r="D11" s="61" t="s">
        <v>65</v>
      </c>
      <c r="E11" s="62" t="s">
        <v>38</v>
      </c>
      <c r="F11" s="62">
        <v>2</v>
      </c>
      <c r="G11" s="54">
        <v>9.6</v>
      </c>
      <c r="H11" s="54"/>
      <c r="I11" s="54">
        <v>2.2799999999999998</v>
      </c>
      <c r="J11" s="53">
        <v>5.7</v>
      </c>
      <c r="K11" s="53" t="s">
        <v>57</v>
      </c>
      <c r="L11" s="53"/>
    </row>
    <row r="12" spans="1:13" ht="16" thickBot="1" x14ac:dyDescent="0.25">
      <c r="C12" s="42">
        <v>42451</v>
      </c>
      <c r="D12" s="60" t="s">
        <v>65</v>
      </c>
      <c r="E12" s="43" t="s">
        <v>38</v>
      </c>
      <c r="F12" s="43">
        <v>6</v>
      </c>
      <c r="G12" s="44">
        <v>8.8000000000000007</v>
      </c>
      <c r="H12" s="44"/>
      <c r="I12" s="44">
        <v>3.36</v>
      </c>
      <c r="J12" s="45"/>
      <c r="K12" s="45" t="s">
        <v>57</v>
      </c>
      <c r="L12" s="45"/>
    </row>
    <row r="13" spans="1:13" x14ac:dyDescent="0.2">
      <c r="C13" s="34">
        <v>42598</v>
      </c>
      <c r="D13" s="56" t="s">
        <v>65</v>
      </c>
      <c r="E13" s="35" t="s">
        <v>38</v>
      </c>
      <c r="F13" s="35">
        <v>1.5</v>
      </c>
      <c r="G13" s="54" t="s">
        <v>59</v>
      </c>
      <c r="H13" s="17"/>
      <c r="I13" s="48"/>
      <c r="J13" s="56"/>
      <c r="K13" s="10" t="s">
        <v>57</v>
      </c>
      <c r="L13" s="10"/>
    </row>
    <row r="14" spans="1:13" ht="16" thickBot="1" x14ac:dyDescent="0.25">
      <c r="C14" s="36">
        <v>42598</v>
      </c>
      <c r="D14" s="60" t="s">
        <v>65</v>
      </c>
      <c r="E14" s="43" t="s">
        <v>38</v>
      </c>
      <c r="F14" s="43" t="s">
        <v>58</v>
      </c>
      <c r="G14" s="55"/>
      <c r="H14" s="19"/>
      <c r="I14" s="19">
        <v>4.0199999999999996</v>
      </c>
      <c r="J14" s="18">
        <v>5.7</v>
      </c>
      <c r="K14" s="45"/>
      <c r="L14" s="45"/>
    </row>
    <row r="15" spans="1:13" x14ac:dyDescent="0.2">
      <c r="C15" s="34">
        <v>42664</v>
      </c>
      <c r="D15" s="56" t="s">
        <v>66</v>
      </c>
      <c r="E15" s="35" t="s">
        <v>55</v>
      </c>
      <c r="F15" s="35">
        <v>0</v>
      </c>
      <c r="G15" s="17">
        <v>8</v>
      </c>
      <c r="H15" s="17"/>
      <c r="I15" s="17"/>
      <c r="J15" s="10"/>
      <c r="K15" s="10"/>
      <c r="L15" s="10"/>
    </row>
    <row r="16" spans="1:13" x14ac:dyDescent="0.2">
      <c r="C16" s="34">
        <v>42664</v>
      </c>
      <c r="D16" s="21" t="s">
        <v>66</v>
      </c>
      <c r="E16" s="35" t="s">
        <v>56</v>
      </c>
      <c r="F16" s="35">
        <v>0</v>
      </c>
      <c r="G16" s="17">
        <v>3.8</v>
      </c>
      <c r="H16" s="17"/>
      <c r="I16" s="17"/>
      <c r="J16" s="10"/>
      <c r="K16" s="10"/>
      <c r="L16" s="10"/>
    </row>
    <row r="17" spans="3:12" ht="16" thickBot="1" x14ac:dyDescent="0.25">
      <c r="C17" s="36">
        <v>42664</v>
      </c>
      <c r="D17" s="60" t="s">
        <v>66</v>
      </c>
      <c r="E17" s="37" t="s">
        <v>37</v>
      </c>
      <c r="F17" s="37">
        <v>0</v>
      </c>
      <c r="G17" s="19">
        <v>4.5</v>
      </c>
      <c r="H17" s="19"/>
      <c r="I17" s="19"/>
      <c r="J17" s="18"/>
      <c r="K17" s="18"/>
      <c r="L17" s="18"/>
    </row>
    <row r="18" spans="3:12" x14ac:dyDescent="0.2">
      <c r="C18" s="28">
        <v>42852</v>
      </c>
      <c r="D18" s="56" t="s">
        <v>66</v>
      </c>
      <c r="E18" s="28" t="s">
        <v>38</v>
      </c>
      <c r="F18" s="29">
        <v>0</v>
      </c>
      <c r="G18" s="10"/>
      <c r="H18" s="10"/>
      <c r="I18" s="10"/>
      <c r="J18" s="10"/>
      <c r="K18" s="10"/>
      <c r="L18" s="10"/>
    </row>
    <row r="19" spans="3:12" x14ac:dyDescent="0.2">
      <c r="C19" s="11">
        <v>42852</v>
      </c>
      <c r="D19" s="16" t="s">
        <v>66</v>
      </c>
      <c r="E19" s="11" t="s">
        <v>38</v>
      </c>
      <c r="F19" s="26" t="s">
        <v>48</v>
      </c>
      <c r="G19" s="15">
        <v>5.8</v>
      </c>
      <c r="H19" s="15" t="s">
        <v>47</v>
      </c>
      <c r="I19" s="15">
        <v>1.3</v>
      </c>
      <c r="J19" s="15">
        <v>5.4</v>
      </c>
      <c r="K19" s="15" t="s">
        <v>70</v>
      </c>
      <c r="L19" s="15"/>
    </row>
    <row r="20" spans="3:12" x14ac:dyDescent="0.2">
      <c r="C20" s="11">
        <v>42852</v>
      </c>
      <c r="D20" s="16" t="s">
        <v>66</v>
      </c>
      <c r="E20" s="11" t="s">
        <v>39</v>
      </c>
      <c r="F20" s="26">
        <v>0</v>
      </c>
      <c r="G20" s="15"/>
      <c r="H20" s="15"/>
      <c r="I20" s="15"/>
      <c r="J20" s="15"/>
      <c r="K20" s="15"/>
      <c r="L20" s="15"/>
    </row>
    <row r="21" spans="3:12" x14ac:dyDescent="0.2">
      <c r="C21" s="11">
        <v>42852</v>
      </c>
      <c r="D21" s="16" t="s">
        <v>66</v>
      </c>
      <c r="E21" s="11" t="s">
        <v>39</v>
      </c>
      <c r="F21" s="26" t="s">
        <v>49</v>
      </c>
      <c r="G21" s="15">
        <v>5.2</v>
      </c>
      <c r="H21" s="15" t="s">
        <v>47</v>
      </c>
      <c r="I21" s="15">
        <v>1.6</v>
      </c>
      <c r="J21" s="15">
        <v>6.8</v>
      </c>
      <c r="K21" s="15" t="s">
        <v>70</v>
      </c>
      <c r="L21" s="15"/>
    </row>
    <row r="22" spans="3:12" x14ac:dyDescent="0.2">
      <c r="C22" s="11">
        <v>42852</v>
      </c>
      <c r="D22" s="16" t="s">
        <v>66</v>
      </c>
      <c r="E22" s="11" t="s">
        <v>40</v>
      </c>
      <c r="F22" s="26">
        <v>0</v>
      </c>
      <c r="G22" s="15">
        <v>2.1</v>
      </c>
      <c r="H22" s="15"/>
      <c r="I22" s="15"/>
      <c r="J22" s="15"/>
      <c r="K22" s="15"/>
      <c r="L22" s="15"/>
    </row>
    <row r="23" spans="3:12" x14ac:dyDescent="0.2">
      <c r="C23" s="11">
        <v>42852</v>
      </c>
      <c r="D23" s="16" t="s">
        <v>66</v>
      </c>
      <c r="E23" s="11" t="s">
        <v>41</v>
      </c>
      <c r="F23" s="26">
        <v>0</v>
      </c>
      <c r="G23" s="15">
        <v>4.3</v>
      </c>
      <c r="H23" s="15"/>
      <c r="I23" s="15"/>
      <c r="J23" s="15"/>
      <c r="K23" s="15"/>
      <c r="L23" s="15"/>
    </row>
    <row r="24" spans="3:12" x14ac:dyDescent="0.2">
      <c r="C24" s="11">
        <v>42852</v>
      </c>
      <c r="D24" s="16" t="s">
        <v>66</v>
      </c>
      <c r="E24" s="11" t="s">
        <v>42</v>
      </c>
      <c r="F24" s="26">
        <v>0</v>
      </c>
      <c r="G24" s="15">
        <v>10.3</v>
      </c>
      <c r="H24" s="15"/>
      <c r="I24" s="15"/>
      <c r="J24" s="15"/>
      <c r="K24" s="15"/>
      <c r="L24" s="15"/>
    </row>
    <row r="25" spans="3:12" x14ac:dyDescent="0.2">
      <c r="C25" s="11">
        <v>42852</v>
      </c>
      <c r="D25" s="16" t="s">
        <v>66</v>
      </c>
      <c r="E25" s="11" t="s">
        <v>36</v>
      </c>
      <c r="F25" s="26">
        <v>0</v>
      </c>
      <c r="G25" s="15">
        <v>4.2</v>
      </c>
      <c r="H25" s="15"/>
      <c r="I25" s="15"/>
      <c r="J25" s="15"/>
      <c r="K25" s="15"/>
      <c r="L25" s="15"/>
    </row>
    <row r="26" spans="3:12" x14ac:dyDescent="0.2">
      <c r="C26" s="11">
        <v>42852</v>
      </c>
      <c r="D26" s="16" t="s">
        <v>66</v>
      </c>
      <c r="E26" s="11" t="s">
        <v>37</v>
      </c>
      <c r="F26" s="26">
        <v>0</v>
      </c>
      <c r="G26" s="15">
        <v>3.8</v>
      </c>
      <c r="H26" s="15"/>
      <c r="I26" s="15"/>
      <c r="J26" s="15"/>
      <c r="K26" s="15"/>
      <c r="L26" s="15"/>
    </row>
    <row r="27" spans="3:12" x14ac:dyDescent="0.2">
      <c r="C27" s="11">
        <v>42852</v>
      </c>
      <c r="D27" s="16" t="s">
        <v>66</v>
      </c>
      <c r="E27" s="11" t="s">
        <v>43</v>
      </c>
      <c r="F27" s="26">
        <v>0</v>
      </c>
      <c r="G27" s="15">
        <v>4.3</v>
      </c>
      <c r="H27" s="15"/>
      <c r="I27" s="15"/>
      <c r="J27" s="15"/>
      <c r="K27" s="15"/>
      <c r="L27" s="15"/>
    </row>
    <row r="28" spans="3:12" s="27" customFormat="1" ht="16" thickBot="1" x14ac:dyDescent="0.25">
      <c r="C28" s="30">
        <v>42852</v>
      </c>
      <c r="D28" s="60" t="s">
        <v>66</v>
      </c>
      <c r="E28" s="30" t="s">
        <v>44</v>
      </c>
      <c r="F28" s="31">
        <v>0</v>
      </c>
      <c r="G28" s="18">
        <v>4.4000000000000004</v>
      </c>
      <c r="H28" s="18"/>
      <c r="I28" s="18"/>
      <c r="J28" s="18"/>
      <c r="K28" s="18"/>
      <c r="L28" s="18"/>
    </row>
    <row r="29" spans="3:12" s="27" customFormat="1" x14ac:dyDescent="0.2">
      <c r="C29" s="51">
        <v>42927</v>
      </c>
      <c r="D29" t="s">
        <v>65</v>
      </c>
      <c r="E29" s="28" t="s">
        <v>38</v>
      </c>
      <c r="F29" s="52">
        <v>1.5</v>
      </c>
      <c r="G29" s="53">
        <v>7.52</v>
      </c>
      <c r="H29" s="53"/>
      <c r="I29" s="53"/>
      <c r="J29" s="53"/>
      <c r="K29" s="53"/>
      <c r="L29" s="53"/>
    </row>
    <row r="30" spans="3:12" s="27" customFormat="1" ht="16" thickBot="1" x14ac:dyDescent="0.25">
      <c r="C30" s="49">
        <v>42927</v>
      </c>
      <c r="D30" s="60" t="s">
        <v>65</v>
      </c>
      <c r="E30" s="49" t="s">
        <v>38</v>
      </c>
      <c r="F30" s="50" t="s">
        <v>63</v>
      </c>
      <c r="G30" s="45"/>
      <c r="H30" s="45"/>
      <c r="I30" s="45">
        <v>1.62</v>
      </c>
      <c r="J30" s="18">
        <v>5.3</v>
      </c>
      <c r="K30" s="45"/>
      <c r="L30" s="45"/>
    </row>
    <row r="31" spans="3:12" s="27" customFormat="1" x14ac:dyDescent="0.2">
      <c r="C31" s="28">
        <v>42930</v>
      </c>
      <c r="D31" s="56" t="s">
        <v>66</v>
      </c>
      <c r="E31" s="28" t="s">
        <v>38</v>
      </c>
      <c r="F31" s="29">
        <v>0</v>
      </c>
      <c r="G31" s="10"/>
      <c r="H31" s="10"/>
      <c r="I31" s="10"/>
      <c r="J31" s="10"/>
      <c r="K31" s="10"/>
      <c r="L31" s="10"/>
    </row>
    <row r="32" spans="3:12" s="27" customFormat="1" x14ac:dyDescent="0.2">
      <c r="C32" s="28">
        <v>42930</v>
      </c>
      <c r="D32" s="16" t="s">
        <v>66</v>
      </c>
      <c r="E32" s="11" t="s">
        <v>38</v>
      </c>
      <c r="F32" s="26" t="s">
        <v>50</v>
      </c>
      <c r="G32" s="15">
        <v>7.4</v>
      </c>
      <c r="H32" s="15">
        <v>1.5</v>
      </c>
      <c r="I32" s="15">
        <v>2.2000000000000002</v>
      </c>
      <c r="J32" s="15">
        <v>4.4000000000000004</v>
      </c>
      <c r="K32" s="15">
        <v>0.39900000000000002</v>
      </c>
      <c r="L32" s="26">
        <f>K32/(G32/1000)</f>
        <v>53.918918918918919</v>
      </c>
    </row>
    <row r="33" spans="3:13" s="27" customFormat="1" x14ac:dyDescent="0.2">
      <c r="C33" s="28">
        <v>42930</v>
      </c>
      <c r="D33" s="16" t="s">
        <v>66</v>
      </c>
      <c r="E33" s="11" t="s">
        <v>38</v>
      </c>
      <c r="F33" s="26">
        <v>7</v>
      </c>
      <c r="G33" s="15">
        <v>11.5</v>
      </c>
      <c r="H33" s="15"/>
      <c r="I33" s="15"/>
      <c r="J33" s="15"/>
      <c r="K33" s="15">
        <v>0.79900000000000004</v>
      </c>
      <c r="L33" s="26">
        <f>K33/(G33/1000)</f>
        <v>69.478260869565219</v>
      </c>
    </row>
    <row r="34" spans="3:13" s="27" customFormat="1" x14ac:dyDescent="0.2">
      <c r="C34" s="28">
        <v>42930</v>
      </c>
      <c r="D34" s="16" t="s">
        <v>66</v>
      </c>
      <c r="E34" s="11" t="s">
        <v>39</v>
      </c>
      <c r="F34" s="26">
        <v>0</v>
      </c>
      <c r="G34" s="15"/>
      <c r="H34" s="15"/>
      <c r="I34" s="15"/>
      <c r="J34" s="15"/>
      <c r="L34" s="15"/>
    </row>
    <row r="35" spans="3:13" s="27" customFormat="1" x14ac:dyDescent="0.2">
      <c r="C35" s="28">
        <v>42930</v>
      </c>
      <c r="D35" s="16" t="s">
        <v>66</v>
      </c>
      <c r="E35" s="11" t="s">
        <v>39</v>
      </c>
      <c r="F35" s="26" t="s">
        <v>51</v>
      </c>
      <c r="G35" s="15">
        <v>6.9</v>
      </c>
      <c r="H35" s="15" t="s">
        <v>47</v>
      </c>
      <c r="I35" s="15">
        <v>3.2</v>
      </c>
      <c r="J35" s="15">
        <v>5.3</v>
      </c>
      <c r="K35" s="15">
        <v>0.21199999999999999</v>
      </c>
      <c r="L35" s="26">
        <f>K35/(G35/1000)</f>
        <v>30.724637681159415</v>
      </c>
    </row>
    <row r="36" spans="3:13" s="27" customFormat="1" x14ac:dyDescent="0.2">
      <c r="C36" s="28">
        <v>42930</v>
      </c>
      <c r="D36" s="16" t="s">
        <v>66</v>
      </c>
      <c r="E36" s="11" t="s">
        <v>39</v>
      </c>
      <c r="F36" s="26">
        <v>8</v>
      </c>
      <c r="G36" s="15">
        <v>11.9</v>
      </c>
      <c r="H36" s="15"/>
      <c r="I36" s="15"/>
      <c r="J36" s="15"/>
      <c r="K36" s="15">
        <v>0.89800000000000002</v>
      </c>
      <c r="L36" s="26">
        <f>K36/(G36/1000)</f>
        <v>75.462184873949582</v>
      </c>
    </row>
    <row r="37" spans="3:13" s="27" customFormat="1" x14ac:dyDescent="0.2">
      <c r="C37" s="28">
        <v>42930</v>
      </c>
      <c r="D37" s="16" t="s">
        <v>66</v>
      </c>
      <c r="E37" s="11" t="s">
        <v>40</v>
      </c>
      <c r="F37" s="26">
        <v>0</v>
      </c>
      <c r="G37" s="15">
        <v>2.9</v>
      </c>
      <c r="H37" s="15"/>
      <c r="I37" s="15"/>
      <c r="J37" s="15"/>
      <c r="K37" s="15"/>
      <c r="L37" s="15"/>
    </row>
    <row r="38" spans="3:13" s="27" customFormat="1" x14ac:dyDescent="0.2">
      <c r="C38" s="28">
        <v>42930</v>
      </c>
      <c r="D38" s="16" t="s">
        <v>66</v>
      </c>
      <c r="E38" s="11" t="s">
        <v>41</v>
      </c>
      <c r="F38" s="26">
        <v>0</v>
      </c>
      <c r="G38" s="15">
        <v>10.1</v>
      </c>
      <c r="H38" s="15"/>
      <c r="I38" s="15"/>
      <c r="J38" s="15"/>
      <c r="K38" s="15"/>
      <c r="L38" s="15"/>
    </row>
    <row r="39" spans="3:13" s="27" customFormat="1" x14ac:dyDescent="0.2">
      <c r="C39" s="28">
        <v>42930</v>
      </c>
      <c r="D39" s="16" t="s">
        <v>66</v>
      </c>
      <c r="E39" s="11" t="s">
        <v>42</v>
      </c>
      <c r="F39" s="26">
        <v>0</v>
      </c>
      <c r="G39" s="15">
        <v>18.7</v>
      </c>
      <c r="H39" s="15"/>
      <c r="I39" s="15"/>
      <c r="J39" s="15"/>
      <c r="K39" s="15"/>
      <c r="L39" s="15"/>
    </row>
    <row r="40" spans="3:13" s="27" customFormat="1" x14ac:dyDescent="0.2">
      <c r="C40" s="28">
        <v>42930</v>
      </c>
      <c r="D40" s="16" t="s">
        <v>66</v>
      </c>
      <c r="E40" s="11" t="s">
        <v>36</v>
      </c>
      <c r="F40" s="26">
        <v>0</v>
      </c>
      <c r="G40" s="15">
        <v>6</v>
      </c>
      <c r="H40" s="15"/>
      <c r="I40" s="15"/>
      <c r="J40" s="15"/>
      <c r="K40" s="15"/>
      <c r="L40" s="15"/>
    </row>
    <row r="41" spans="3:13" x14ac:dyDescent="0.2">
      <c r="C41" s="28">
        <v>42930</v>
      </c>
      <c r="D41" s="16" t="s">
        <v>66</v>
      </c>
      <c r="E41" s="11" t="s">
        <v>37</v>
      </c>
      <c r="F41" s="26">
        <v>0</v>
      </c>
      <c r="G41" s="15">
        <v>7.2</v>
      </c>
      <c r="H41" s="16"/>
      <c r="I41" s="16"/>
      <c r="J41" s="16"/>
      <c r="K41" s="16"/>
      <c r="L41" s="16"/>
    </row>
    <row r="42" spans="3:13" x14ac:dyDescent="0.2">
      <c r="C42" s="28">
        <v>42930</v>
      </c>
      <c r="D42" s="16" t="s">
        <v>66</v>
      </c>
      <c r="E42" s="11" t="s">
        <v>43</v>
      </c>
      <c r="F42" s="26">
        <v>0</v>
      </c>
      <c r="G42" s="15">
        <v>4.0999999999999996</v>
      </c>
      <c r="H42" s="16"/>
      <c r="I42" s="16"/>
      <c r="J42" s="16"/>
      <c r="K42" s="16"/>
      <c r="L42" s="16"/>
    </row>
    <row r="43" spans="3:13" ht="16" thickBot="1" x14ac:dyDescent="0.25">
      <c r="C43" s="30">
        <v>42930</v>
      </c>
      <c r="D43" s="60" t="s">
        <v>66</v>
      </c>
      <c r="E43" s="30" t="s">
        <v>44</v>
      </c>
      <c r="F43" s="31">
        <v>0</v>
      </c>
      <c r="G43" s="18">
        <v>6.2</v>
      </c>
      <c r="H43" s="18"/>
      <c r="I43" s="18"/>
      <c r="J43" s="18"/>
      <c r="K43" s="18"/>
      <c r="L43" s="18"/>
      <c r="M43" s="27"/>
    </row>
    <row r="44" spans="3:13" x14ac:dyDescent="0.2">
      <c r="C44" s="28">
        <v>42999</v>
      </c>
      <c r="D44" s="56" t="s">
        <v>66</v>
      </c>
      <c r="E44" s="28" t="s">
        <v>38</v>
      </c>
      <c r="F44" s="29">
        <v>0</v>
      </c>
      <c r="G44" s="10"/>
      <c r="H44" s="10"/>
      <c r="I44" s="10"/>
      <c r="J44" s="10"/>
      <c r="K44" s="10"/>
      <c r="L44" s="10"/>
      <c r="M44" s="27"/>
    </row>
    <row r="45" spans="3:13" x14ac:dyDescent="0.2">
      <c r="C45" s="28">
        <v>42999</v>
      </c>
      <c r="D45" s="16" t="s">
        <v>66</v>
      </c>
      <c r="E45" s="11" t="s">
        <v>38</v>
      </c>
      <c r="F45" s="26" t="s">
        <v>50</v>
      </c>
      <c r="G45" s="41">
        <v>4.8</v>
      </c>
      <c r="H45" s="15">
        <v>1.2</v>
      </c>
      <c r="I45" s="15">
        <v>3.6</v>
      </c>
      <c r="J45" s="15">
        <v>5.3</v>
      </c>
      <c r="K45" s="15"/>
      <c r="L45" s="15"/>
      <c r="M45" s="27"/>
    </row>
    <row r="46" spans="3:13" x14ac:dyDescent="0.2">
      <c r="C46" s="28">
        <v>42999</v>
      </c>
      <c r="D46" s="16" t="s">
        <v>66</v>
      </c>
      <c r="E46" s="11" t="s">
        <v>38</v>
      </c>
      <c r="F46" s="26">
        <v>5</v>
      </c>
      <c r="G46" s="41">
        <v>8.3000000000000007</v>
      </c>
      <c r="H46" s="15"/>
      <c r="I46" s="15"/>
      <c r="J46" s="15"/>
      <c r="K46" s="15"/>
      <c r="L46" s="15"/>
      <c r="M46" s="27"/>
    </row>
    <row r="47" spans="3:13" x14ac:dyDescent="0.2">
      <c r="C47" s="28">
        <v>42999</v>
      </c>
      <c r="D47" s="16" t="s">
        <v>66</v>
      </c>
      <c r="E47" s="11" t="s">
        <v>39</v>
      </c>
      <c r="F47" s="26">
        <v>0</v>
      </c>
      <c r="G47" s="41"/>
      <c r="H47" s="15"/>
      <c r="I47" s="15"/>
      <c r="J47" s="15"/>
      <c r="K47" s="15"/>
      <c r="L47" s="15"/>
      <c r="M47" s="27"/>
    </row>
    <row r="48" spans="3:13" x14ac:dyDescent="0.2">
      <c r="C48" s="28">
        <v>42999</v>
      </c>
      <c r="D48" s="16" t="s">
        <v>66</v>
      </c>
      <c r="E48" s="11" t="s">
        <v>39</v>
      </c>
      <c r="F48" s="26" t="s">
        <v>52</v>
      </c>
      <c r="G48" s="41">
        <v>5.5</v>
      </c>
      <c r="H48" s="15" t="s">
        <v>47</v>
      </c>
      <c r="I48" s="15">
        <v>2.1</v>
      </c>
      <c r="J48" s="15">
        <v>5.6</v>
      </c>
      <c r="K48" s="15"/>
      <c r="L48" s="15"/>
      <c r="M48" s="27"/>
    </row>
    <row r="49" spans="3:13" x14ac:dyDescent="0.2">
      <c r="C49" s="28">
        <v>42999</v>
      </c>
      <c r="D49" s="16" t="s">
        <v>66</v>
      </c>
      <c r="E49" s="11" t="s">
        <v>39</v>
      </c>
      <c r="F49" s="26">
        <v>8</v>
      </c>
      <c r="G49" s="41">
        <v>7.3</v>
      </c>
      <c r="H49" s="15"/>
      <c r="I49" s="15"/>
      <c r="J49" s="15"/>
      <c r="K49" s="15"/>
      <c r="L49" s="15"/>
      <c r="M49" s="27"/>
    </row>
    <row r="50" spans="3:13" x14ac:dyDescent="0.2">
      <c r="C50" s="28">
        <v>42999</v>
      </c>
      <c r="D50" s="16" t="s">
        <v>66</v>
      </c>
      <c r="E50" s="11" t="s">
        <v>40</v>
      </c>
      <c r="F50" s="26">
        <v>0</v>
      </c>
      <c r="G50" s="41">
        <v>4.3</v>
      </c>
      <c r="H50" s="15"/>
      <c r="I50" s="15"/>
      <c r="J50" s="15"/>
      <c r="K50" s="15"/>
      <c r="L50" s="15"/>
      <c r="M50" s="27"/>
    </row>
    <row r="51" spans="3:13" x14ac:dyDescent="0.2">
      <c r="C51" s="28">
        <v>42999</v>
      </c>
      <c r="D51" s="16" t="s">
        <v>66</v>
      </c>
      <c r="E51" s="11" t="s">
        <v>41</v>
      </c>
      <c r="F51" s="26">
        <v>0</v>
      </c>
      <c r="G51" s="41">
        <v>5.5</v>
      </c>
      <c r="H51" s="15"/>
      <c r="I51" s="15"/>
      <c r="J51" s="15"/>
      <c r="K51" s="15"/>
      <c r="L51" s="15"/>
      <c r="M51" s="27"/>
    </row>
    <row r="52" spans="3:13" x14ac:dyDescent="0.2">
      <c r="C52" s="28">
        <v>42999</v>
      </c>
      <c r="D52" s="16" t="s">
        <v>66</v>
      </c>
      <c r="E52" s="11" t="s">
        <v>42</v>
      </c>
      <c r="F52" s="26">
        <v>0</v>
      </c>
      <c r="G52" s="41">
        <v>35.200000000000003</v>
      </c>
      <c r="H52" s="15"/>
      <c r="I52" s="15"/>
      <c r="J52" s="15"/>
      <c r="K52" s="15"/>
      <c r="L52" s="15"/>
      <c r="M52" s="27"/>
    </row>
    <row r="53" spans="3:13" x14ac:dyDescent="0.2">
      <c r="C53" s="28">
        <v>42999</v>
      </c>
      <c r="D53" s="16" t="s">
        <v>66</v>
      </c>
      <c r="E53" s="11" t="s">
        <v>36</v>
      </c>
      <c r="F53" s="26">
        <v>0</v>
      </c>
      <c r="G53" s="41">
        <v>5.2</v>
      </c>
      <c r="H53" s="15"/>
      <c r="I53" s="15"/>
      <c r="J53" s="15"/>
      <c r="K53" s="15"/>
      <c r="L53" s="15"/>
      <c r="M53" s="27"/>
    </row>
    <row r="54" spans="3:13" x14ac:dyDescent="0.2">
      <c r="C54" s="28">
        <v>42999</v>
      </c>
      <c r="D54" s="16" t="s">
        <v>66</v>
      </c>
      <c r="E54" s="11" t="s">
        <v>37</v>
      </c>
      <c r="F54" s="26">
        <v>0</v>
      </c>
      <c r="G54" s="41">
        <v>8</v>
      </c>
      <c r="H54" s="15"/>
      <c r="I54" s="15"/>
      <c r="J54" s="15"/>
      <c r="K54" s="15"/>
      <c r="L54" s="15"/>
      <c r="M54" s="27"/>
    </row>
    <row r="55" spans="3:13" x14ac:dyDescent="0.2">
      <c r="C55" s="28">
        <v>42999</v>
      </c>
      <c r="D55" s="16" t="s">
        <v>66</v>
      </c>
      <c r="E55" s="11" t="s">
        <v>43</v>
      </c>
      <c r="F55" s="26">
        <v>0</v>
      </c>
      <c r="G55" s="41">
        <v>5.2</v>
      </c>
      <c r="H55" s="15"/>
      <c r="I55" s="15"/>
      <c r="J55" s="15"/>
      <c r="K55" s="15"/>
      <c r="L55" s="15"/>
      <c r="M55" s="27"/>
    </row>
    <row r="56" spans="3:13" x14ac:dyDescent="0.2">
      <c r="C56" s="28">
        <v>42999</v>
      </c>
      <c r="D56" s="16" t="s">
        <v>66</v>
      </c>
      <c r="E56" s="11" t="s">
        <v>44</v>
      </c>
      <c r="F56" s="26">
        <v>0</v>
      </c>
      <c r="G56" s="41">
        <v>13.4</v>
      </c>
      <c r="H56" s="15"/>
      <c r="I56" s="15"/>
      <c r="J56" s="15"/>
      <c r="K56" s="15"/>
      <c r="L56" s="15"/>
      <c r="M56" s="27"/>
    </row>
    <row r="60" spans="3:13" ht="17" x14ac:dyDescent="0.2">
      <c r="C60" s="57" t="s">
        <v>69</v>
      </c>
      <c r="D60" s="57"/>
    </row>
    <row r="61" spans="3:13" ht="17" x14ac:dyDescent="0.2">
      <c r="C61" t="s">
        <v>68</v>
      </c>
    </row>
    <row r="66" spans="3:12" ht="48" x14ac:dyDescent="0.2">
      <c r="E66" s="63" t="s">
        <v>27</v>
      </c>
      <c r="F66" s="58" t="s">
        <v>0</v>
      </c>
      <c r="G66" s="13" t="s">
        <v>6</v>
      </c>
      <c r="H66" s="13" t="s">
        <v>29</v>
      </c>
      <c r="I66" s="13" t="s">
        <v>18</v>
      </c>
      <c r="J66" s="13" t="s">
        <v>53</v>
      </c>
      <c r="K66" s="13" t="s">
        <v>28</v>
      </c>
      <c r="L66" s="13" t="s">
        <v>32</v>
      </c>
    </row>
    <row r="67" spans="3:12" ht="16" thickBot="1" x14ac:dyDescent="0.25">
      <c r="C67" t="s">
        <v>62</v>
      </c>
      <c r="E67" s="4"/>
      <c r="F67" s="7"/>
      <c r="G67" s="23" t="s">
        <v>7</v>
      </c>
      <c r="H67" s="23" t="s">
        <v>7</v>
      </c>
      <c r="I67" s="23" t="s">
        <v>7</v>
      </c>
      <c r="J67" s="22" t="s">
        <v>3</v>
      </c>
      <c r="K67" s="23" t="s">
        <v>7</v>
      </c>
      <c r="L67" s="22"/>
    </row>
    <row r="68" spans="3:12" x14ac:dyDescent="0.2">
      <c r="E68" s="11" t="s">
        <v>38</v>
      </c>
      <c r="F68" s="26" t="s">
        <v>60</v>
      </c>
      <c r="G68" s="41">
        <f>AVERAGE(G19,G30,G14,G32,G45)</f>
        <v>6</v>
      </c>
      <c r="H68" s="41">
        <f>AVERAGE(H19,H30,H14,H32,H45)</f>
        <v>1.35</v>
      </c>
      <c r="I68" s="41">
        <f>AVERAGE(I19,I30,I14,I32,I45)</f>
        <v>2.548</v>
      </c>
      <c r="J68" s="41">
        <f>AVERAGE(J19,J30,J14,J32,J45)</f>
        <v>5.22</v>
      </c>
      <c r="K68" s="26">
        <f>AVERAGE(K19,K30,K14,K32,K45)* 1000</f>
        <v>399</v>
      </c>
      <c r="L68" s="26">
        <f>AVERAGE(L19,L30,L14,L32,L45)</f>
        <v>53.918918918918919</v>
      </c>
    </row>
    <row r="69" spans="3:12" x14ac:dyDescent="0.2">
      <c r="E69" s="11" t="s">
        <v>38</v>
      </c>
      <c r="F69" s="26" t="s">
        <v>61</v>
      </c>
      <c r="G69" s="41">
        <f>AVERAGE(G12,G33,G46)</f>
        <v>9.5333333333333332</v>
      </c>
      <c r="H69" s="41" t="e">
        <f>AVERAGE(H12,H33,H46)</f>
        <v>#DIV/0!</v>
      </c>
      <c r="I69" s="41"/>
      <c r="J69" s="41" t="e">
        <f>AVERAGE(J12,J33,J46)</f>
        <v>#DIV/0!</v>
      </c>
      <c r="K69" s="26">
        <f>AVERAGE(K20,K31,K15,K33,K46)* 1000</f>
        <v>799</v>
      </c>
      <c r="L69" s="26">
        <f>AVERAGE(L12,L33,L46)</f>
        <v>69.478260869565219</v>
      </c>
    </row>
    <row r="70" spans="3:12" x14ac:dyDescent="0.2">
      <c r="E70" s="11" t="s">
        <v>39</v>
      </c>
      <c r="F70" s="26" t="s">
        <v>60</v>
      </c>
      <c r="G70" s="41">
        <f>AVERAGE(G21,G35,G48)</f>
        <v>5.8666666666666671</v>
      </c>
      <c r="H70" s="41" t="s">
        <v>10</v>
      </c>
      <c r="I70" s="41">
        <f>AVERAGE(I21,I35,I48)</f>
        <v>2.3000000000000003</v>
      </c>
      <c r="J70" s="41">
        <f>AVERAGE(J21,J35,J48)</f>
        <v>5.8999999999999995</v>
      </c>
      <c r="K70" s="26">
        <f>AVERAGE(K22,K33,K17,K35,K48)* 1000</f>
        <v>505.50000000000006</v>
      </c>
      <c r="L70" s="26">
        <f>AVERAGE(L21,L35,L48)</f>
        <v>30.724637681159415</v>
      </c>
    </row>
    <row r="71" spans="3:12" x14ac:dyDescent="0.2">
      <c r="E71" s="11" t="s">
        <v>39</v>
      </c>
      <c r="F71" s="26" t="s">
        <v>61</v>
      </c>
      <c r="G71" s="41">
        <f>AVERAGE(G36,G49)</f>
        <v>9.6</v>
      </c>
      <c r="H71" s="41" t="e">
        <f>AVERAGE(H36,H49)</f>
        <v>#DIV/0!</v>
      </c>
      <c r="I71" s="41" t="e">
        <f>AVERAGE(I36,I49)</f>
        <v>#DIV/0!</v>
      </c>
      <c r="J71" s="41" t="e">
        <f>AVERAGE(J36,J49)</f>
        <v>#DIV/0!</v>
      </c>
      <c r="K71" s="26">
        <f>AVERAGE(K23,K34,K18,K36,K49)* 1000</f>
        <v>898</v>
      </c>
      <c r="L71" s="26">
        <f>AVERAGE(L36,L49)</f>
        <v>75.462184873949582</v>
      </c>
    </row>
    <row r="72" spans="3:12" x14ac:dyDescent="0.2">
      <c r="E72" s="11" t="s">
        <v>40</v>
      </c>
      <c r="F72" s="26">
        <v>0</v>
      </c>
      <c r="G72" s="41">
        <f>AVERAGE(G22,G37,G50)</f>
        <v>3.1</v>
      </c>
      <c r="H72" s="41"/>
      <c r="I72" s="41"/>
      <c r="J72" s="41"/>
      <c r="K72" s="41"/>
      <c r="L72" s="41"/>
    </row>
    <row r="73" spans="3:12" x14ac:dyDescent="0.2">
      <c r="E73" s="11" t="s">
        <v>41</v>
      </c>
      <c r="F73" s="26">
        <v>0</v>
      </c>
      <c r="G73" s="41">
        <f>AVERAGE(G23,G38,G51)</f>
        <v>6.6333333333333329</v>
      </c>
      <c r="H73" s="41"/>
      <c r="I73" s="41"/>
      <c r="J73" s="41"/>
      <c r="K73" s="41"/>
      <c r="L73" s="41"/>
    </row>
    <row r="74" spans="3:12" x14ac:dyDescent="0.2">
      <c r="E74" s="11" t="s">
        <v>42</v>
      </c>
      <c r="F74" s="26">
        <v>0</v>
      </c>
      <c r="G74" s="41">
        <f>AVERAGE(G24,G39,G52)</f>
        <v>21.400000000000002</v>
      </c>
      <c r="H74" s="41"/>
      <c r="I74" s="41"/>
      <c r="J74" s="41"/>
      <c r="K74" s="41"/>
      <c r="L74" s="41"/>
    </row>
    <row r="75" spans="3:12" x14ac:dyDescent="0.2">
      <c r="E75" s="11" t="s">
        <v>36</v>
      </c>
      <c r="F75" s="26">
        <v>0</v>
      </c>
      <c r="G75" s="41">
        <f>AVERAGE(G25,G40,G53)</f>
        <v>5.1333333333333329</v>
      </c>
      <c r="H75" s="41"/>
      <c r="I75" s="41"/>
      <c r="J75" s="41"/>
      <c r="K75" s="41"/>
      <c r="L75" s="41"/>
    </row>
    <row r="76" spans="3:12" x14ac:dyDescent="0.2">
      <c r="E76" s="11" t="s">
        <v>37</v>
      </c>
      <c r="F76" s="26">
        <v>0</v>
      </c>
      <c r="G76" s="41">
        <f>AVERAGE(G17,G26,G41,G54)</f>
        <v>5.875</v>
      </c>
      <c r="H76" s="41"/>
      <c r="I76" s="41"/>
      <c r="J76" s="41"/>
      <c r="K76" s="41"/>
      <c r="L76" s="41"/>
    </row>
    <row r="77" spans="3:12" x14ac:dyDescent="0.2">
      <c r="E77" s="11" t="s">
        <v>43</v>
      </c>
      <c r="F77" s="26">
        <v>0</v>
      </c>
      <c r="G77" s="41">
        <f>AVERAGE(G27,G42,G55)</f>
        <v>4.5333333333333323</v>
      </c>
      <c r="H77" s="41"/>
      <c r="I77" s="41"/>
      <c r="J77" s="41"/>
      <c r="K77" s="41"/>
      <c r="L77" s="41"/>
    </row>
    <row r="78" spans="3:12" x14ac:dyDescent="0.2">
      <c r="E78" s="11" t="s">
        <v>44</v>
      </c>
      <c r="F78" s="26">
        <v>0</v>
      </c>
      <c r="G78" s="41">
        <f>AVERAGE(G28,G43,G56)</f>
        <v>8</v>
      </c>
      <c r="H78" s="41"/>
      <c r="I78" s="41"/>
      <c r="J78" s="41"/>
      <c r="K78" s="41"/>
      <c r="L78" s="41"/>
    </row>
  </sheetData>
  <conditionalFormatting sqref="G68:L78">
    <cfRule type="containsErrors" dxfId="0" priority="1">
      <formula>ISERROR(G68)</formula>
    </cfRule>
    <cfRule type="cellIs" priority="3" operator="equal">
      <formula>0</formula>
    </cfRule>
  </conditionalFormatting>
  <pageMargins left="0.7" right="0.7" top="0.75" bottom="0.75" header="0.3" footer="0.3"/>
  <pageSetup scale="5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67"/>
  <sheetViews>
    <sheetView topLeftCell="A144" workbookViewId="0">
      <selection activeCell="F178" sqref="F178"/>
    </sheetView>
  </sheetViews>
  <sheetFormatPr baseColWidth="10" defaultColWidth="8.83203125" defaultRowHeight="15" x14ac:dyDescent="0.2"/>
  <cols>
    <col min="2" max="2" width="11" customWidth="1"/>
    <col min="6" max="6" width="20.1640625" customWidth="1"/>
  </cols>
  <sheetData>
    <row r="1" spans="2:6" x14ac:dyDescent="0.2">
      <c r="B1" t="s">
        <v>94</v>
      </c>
    </row>
    <row r="3" spans="2:6" x14ac:dyDescent="0.2">
      <c r="B3" t="s">
        <v>72</v>
      </c>
    </row>
    <row r="5" spans="2:6" x14ac:dyDescent="0.2">
      <c r="C5" s="5" t="s">
        <v>0</v>
      </c>
      <c r="D5" s="5" t="s">
        <v>1</v>
      </c>
      <c r="E5" s="5" t="s">
        <v>2</v>
      </c>
      <c r="F5" s="6" t="s">
        <v>24</v>
      </c>
    </row>
    <row r="6" spans="2:6" x14ac:dyDescent="0.2">
      <c r="C6" s="4" t="s">
        <v>3</v>
      </c>
      <c r="D6" s="4" t="s">
        <v>25</v>
      </c>
      <c r="E6" s="4" t="s">
        <v>4</v>
      </c>
      <c r="F6" s="7" t="s">
        <v>5</v>
      </c>
    </row>
    <row r="7" spans="2:6" x14ac:dyDescent="0.2">
      <c r="B7" s="1"/>
      <c r="C7" s="3">
        <v>0</v>
      </c>
      <c r="D7" s="24">
        <v>1</v>
      </c>
      <c r="E7" s="3">
        <v>10.6</v>
      </c>
      <c r="F7" s="8">
        <v>9.2100000000000001E-2</v>
      </c>
    </row>
    <row r="8" spans="2:6" x14ac:dyDescent="0.2">
      <c r="C8" s="3">
        <v>1</v>
      </c>
      <c r="D8" s="24">
        <v>2.9</v>
      </c>
      <c r="E8" s="3">
        <v>9.5</v>
      </c>
      <c r="F8" s="8">
        <v>8.4199999999999997E-2</v>
      </c>
    </row>
    <row r="9" spans="2:6" x14ac:dyDescent="0.2">
      <c r="C9" s="3">
        <v>2</v>
      </c>
      <c r="D9" s="24">
        <v>3.9</v>
      </c>
      <c r="E9" s="3">
        <v>9.5</v>
      </c>
      <c r="F9" s="8">
        <v>8.3900000000000002E-2</v>
      </c>
    </row>
    <row r="10" spans="2:6" x14ac:dyDescent="0.2">
      <c r="C10" s="3">
        <v>3</v>
      </c>
      <c r="D10" s="24">
        <v>3.9</v>
      </c>
      <c r="E10" s="3">
        <v>8.8000000000000007</v>
      </c>
      <c r="F10" s="8">
        <v>8.4599999999999995E-2</v>
      </c>
    </row>
    <row r="11" spans="2:6" x14ac:dyDescent="0.2">
      <c r="C11" s="3">
        <v>4</v>
      </c>
      <c r="D11" s="24">
        <v>4</v>
      </c>
      <c r="E11" s="3">
        <v>8.6</v>
      </c>
      <c r="F11" s="8">
        <v>8.4599999999999995E-2</v>
      </c>
    </row>
    <row r="12" spans="2:6" x14ac:dyDescent="0.2">
      <c r="C12" s="3">
        <v>5</v>
      </c>
      <c r="D12" s="24">
        <v>4</v>
      </c>
      <c r="E12" s="3">
        <v>9.4</v>
      </c>
      <c r="F12" s="8">
        <v>8.5699999999999998E-2</v>
      </c>
    </row>
    <row r="13" spans="2:6" x14ac:dyDescent="0.2">
      <c r="C13" s="3">
        <v>6</v>
      </c>
      <c r="D13" s="24">
        <v>4</v>
      </c>
      <c r="E13" s="3">
        <v>9.1</v>
      </c>
      <c r="F13" s="8">
        <v>8.77E-2</v>
      </c>
    </row>
    <row r="14" spans="2:6" x14ac:dyDescent="0.2">
      <c r="C14" s="3">
        <v>7</v>
      </c>
      <c r="D14" s="24">
        <v>4</v>
      </c>
      <c r="E14" s="3">
        <v>9.1</v>
      </c>
      <c r="F14" s="8">
        <v>8.9599999999999999E-2</v>
      </c>
    </row>
    <row r="15" spans="2:6" x14ac:dyDescent="0.2">
      <c r="C15" s="3">
        <v>8</v>
      </c>
      <c r="D15" s="24">
        <v>4.0999999999999996</v>
      </c>
      <c r="E15" s="3">
        <v>8.5</v>
      </c>
      <c r="F15" s="8">
        <v>9.1200000000000003E-2</v>
      </c>
    </row>
    <row r="16" spans="2:6" x14ac:dyDescent="0.2">
      <c r="C16" s="3">
        <v>9</v>
      </c>
      <c r="D16" s="24">
        <v>4.0999999999999996</v>
      </c>
      <c r="E16" s="3">
        <v>7.7</v>
      </c>
      <c r="F16" s="8">
        <v>9.2100000000000001E-2</v>
      </c>
    </row>
    <row r="17" spans="2:6" x14ac:dyDescent="0.2">
      <c r="C17" s="71">
        <v>10</v>
      </c>
      <c r="D17" s="3">
        <v>4.2</v>
      </c>
      <c r="E17" s="3">
        <v>6.3</v>
      </c>
      <c r="F17" s="8">
        <v>9.4899999999999998E-2</v>
      </c>
    </row>
    <row r="18" spans="2:6" x14ac:dyDescent="0.2">
      <c r="C18" s="71">
        <v>11</v>
      </c>
      <c r="D18" s="3">
        <v>4.2</v>
      </c>
      <c r="E18" s="3">
        <v>6</v>
      </c>
      <c r="F18" s="8">
        <v>9.6699999999999994E-2</v>
      </c>
    </row>
    <row r="19" spans="2:6" x14ac:dyDescent="0.2">
      <c r="C19" s="71">
        <v>12</v>
      </c>
      <c r="D19" s="3">
        <v>4.2</v>
      </c>
      <c r="E19" s="3">
        <v>5.6</v>
      </c>
      <c r="F19" s="8">
        <v>9.8000000000000004E-2</v>
      </c>
    </row>
    <row r="20" spans="2:6" x14ac:dyDescent="0.2">
      <c r="C20" s="72">
        <v>13</v>
      </c>
      <c r="D20" s="9">
        <v>4.2</v>
      </c>
      <c r="E20" s="9">
        <v>6.6</v>
      </c>
      <c r="F20" s="10">
        <v>0.1055</v>
      </c>
    </row>
    <row r="22" spans="2:6" x14ac:dyDescent="0.2">
      <c r="B22" t="s">
        <v>91</v>
      </c>
    </row>
    <row r="24" spans="2:6" x14ac:dyDescent="0.2">
      <c r="C24" s="5" t="s">
        <v>0</v>
      </c>
      <c r="D24" s="5" t="s">
        <v>1</v>
      </c>
      <c r="E24" s="5" t="s">
        <v>2</v>
      </c>
      <c r="F24" s="6" t="s">
        <v>24</v>
      </c>
    </row>
    <row r="25" spans="2:6" x14ac:dyDescent="0.2">
      <c r="C25" s="4" t="s">
        <v>3</v>
      </c>
      <c r="D25" s="4" t="s">
        <v>25</v>
      </c>
      <c r="E25" s="4" t="s">
        <v>4</v>
      </c>
      <c r="F25" s="7" t="s">
        <v>5</v>
      </c>
    </row>
    <row r="26" spans="2:6" x14ac:dyDescent="0.2">
      <c r="C26" s="3">
        <v>0</v>
      </c>
      <c r="D26" s="24">
        <v>0.9</v>
      </c>
      <c r="E26" s="3">
        <v>11.2</v>
      </c>
      <c r="F26" s="8">
        <v>8.8700000000000001E-2</v>
      </c>
    </row>
    <row r="27" spans="2:6" x14ac:dyDescent="0.2">
      <c r="C27" s="3">
        <v>1</v>
      </c>
      <c r="D27" s="24">
        <v>3.6</v>
      </c>
      <c r="E27" s="3">
        <v>8.8000000000000007</v>
      </c>
      <c r="F27" s="8">
        <v>8.2799999999999999E-2</v>
      </c>
    </row>
    <row r="28" spans="2:6" x14ac:dyDescent="0.2">
      <c r="C28" s="3">
        <v>2</v>
      </c>
      <c r="D28" s="24">
        <v>4</v>
      </c>
      <c r="E28" s="3">
        <v>8.9</v>
      </c>
      <c r="F28" s="8">
        <v>8.3099999999999993E-2</v>
      </c>
    </row>
    <row r="29" spans="2:6" x14ac:dyDescent="0.2">
      <c r="C29" s="3">
        <v>3</v>
      </c>
      <c r="D29" s="24">
        <v>4.0999999999999996</v>
      </c>
      <c r="E29" s="3">
        <v>9</v>
      </c>
      <c r="F29" s="8">
        <v>8.4900000000000003E-2</v>
      </c>
    </row>
    <row r="30" spans="2:6" x14ac:dyDescent="0.2">
      <c r="C30" s="3">
        <v>4</v>
      </c>
      <c r="D30" s="24">
        <v>4.0999999999999996</v>
      </c>
      <c r="E30" s="3">
        <v>9</v>
      </c>
      <c r="F30" s="8">
        <v>8.5400000000000004E-2</v>
      </c>
    </row>
    <row r="31" spans="2:6" x14ac:dyDescent="0.2">
      <c r="C31" s="3">
        <v>5</v>
      </c>
      <c r="D31" s="24">
        <v>4.0999999999999996</v>
      </c>
      <c r="E31" s="3">
        <v>8.1999999999999993</v>
      </c>
      <c r="F31" s="8">
        <v>8.6300000000000002E-2</v>
      </c>
    </row>
    <row r="32" spans="2:6" x14ac:dyDescent="0.2">
      <c r="C32" s="3">
        <v>6</v>
      </c>
      <c r="D32" s="24">
        <v>4.0999999999999996</v>
      </c>
      <c r="E32" s="3">
        <v>8.4</v>
      </c>
      <c r="F32" s="8">
        <v>8.8300000000000003E-2</v>
      </c>
    </row>
    <row r="33" spans="2:6" x14ac:dyDescent="0.2">
      <c r="C33" s="3">
        <v>7</v>
      </c>
      <c r="D33" s="24">
        <v>4.0999999999999996</v>
      </c>
      <c r="E33" s="3">
        <v>8.6</v>
      </c>
      <c r="F33" s="8">
        <v>0.09</v>
      </c>
    </row>
    <row r="34" spans="2:6" x14ac:dyDescent="0.2">
      <c r="C34" s="3">
        <v>8</v>
      </c>
      <c r="D34" s="24">
        <v>4.0999999999999996</v>
      </c>
      <c r="E34" s="3">
        <v>7.9</v>
      </c>
      <c r="F34" s="8">
        <v>9.3399999999999997E-2</v>
      </c>
    </row>
    <row r="35" spans="2:6" x14ac:dyDescent="0.2">
      <c r="C35" s="3">
        <v>9</v>
      </c>
      <c r="D35" s="24">
        <v>4.0999999999999996</v>
      </c>
      <c r="E35" s="3">
        <v>8.1</v>
      </c>
      <c r="F35" s="8">
        <v>9.5500000000000002E-2</v>
      </c>
    </row>
    <row r="36" spans="2:6" x14ac:dyDescent="0.2">
      <c r="C36" s="71">
        <v>10</v>
      </c>
      <c r="D36" s="24">
        <v>4.0999999999999996</v>
      </c>
      <c r="E36" s="3">
        <v>8.1</v>
      </c>
      <c r="F36" s="8">
        <v>9.7299999999999998E-2</v>
      </c>
    </row>
    <row r="37" spans="2:6" x14ac:dyDescent="0.2">
      <c r="C37" s="71">
        <v>11</v>
      </c>
      <c r="D37" s="3">
        <v>4.3</v>
      </c>
      <c r="E37" s="3">
        <v>4.0999999999999996</v>
      </c>
      <c r="F37" s="8">
        <v>0.1012</v>
      </c>
    </row>
    <row r="38" spans="2:6" x14ac:dyDescent="0.2">
      <c r="C38" s="71">
        <v>12</v>
      </c>
      <c r="D38" s="3">
        <v>4.4000000000000004</v>
      </c>
      <c r="E38" s="3">
        <v>2.8</v>
      </c>
      <c r="F38" s="8">
        <v>0.10630000000000001</v>
      </c>
    </row>
    <row r="39" spans="2:6" x14ac:dyDescent="0.2">
      <c r="C39" s="72">
        <v>13</v>
      </c>
      <c r="D39" s="9">
        <v>4.8</v>
      </c>
      <c r="E39" s="9">
        <v>0.1</v>
      </c>
      <c r="F39" s="10">
        <v>0.1206</v>
      </c>
    </row>
    <row r="42" spans="2:6" x14ac:dyDescent="0.2">
      <c r="B42" t="s">
        <v>92</v>
      </c>
    </row>
    <row r="44" spans="2:6" x14ac:dyDescent="0.2">
      <c r="C44" s="5" t="s">
        <v>0</v>
      </c>
      <c r="D44" s="5" t="s">
        <v>1</v>
      </c>
      <c r="E44" s="5" t="s">
        <v>2</v>
      </c>
      <c r="F44" s="6" t="s">
        <v>24</v>
      </c>
    </row>
    <row r="45" spans="2:6" x14ac:dyDescent="0.2">
      <c r="C45" s="4" t="s">
        <v>3</v>
      </c>
      <c r="D45" s="4" t="s">
        <v>25</v>
      </c>
      <c r="E45" s="4" t="s">
        <v>4</v>
      </c>
      <c r="F45" s="7" t="s">
        <v>5</v>
      </c>
    </row>
    <row r="46" spans="2:6" x14ac:dyDescent="0.2">
      <c r="C46" s="3">
        <v>0</v>
      </c>
      <c r="D46" s="24">
        <v>26.4</v>
      </c>
      <c r="E46" s="3">
        <v>7.7</v>
      </c>
      <c r="F46" s="8">
        <v>8.3299999999999999E-2</v>
      </c>
    </row>
    <row r="47" spans="2:6" x14ac:dyDescent="0.2">
      <c r="C47" s="3">
        <v>1</v>
      </c>
      <c r="D47" s="24">
        <v>26.3</v>
      </c>
      <c r="E47" s="3">
        <v>7.5</v>
      </c>
      <c r="F47" s="8">
        <v>8.3199999999999996E-2</v>
      </c>
    </row>
    <row r="48" spans="2:6" x14ac:dyDescent="0.2">
      <c r="C48" s="3">
        <v>2</v>
      </c>
      <c r="D48" s="24">
        <v>25.9</v>
      </c>
      <c r="E48" s="3">
        <v>7.6</v>
      </c>
      <c r="F48" s="8">
        <v>8.3199999999999996E-2</v>
      </c>
    </row>
    <row r="49" spans="2:6" x14ac:dyDescent="0.2">
      <c r="C49" s="3">
        <v>3</v>
      </c>
      <c r="D49" s="24">
        <v>25.4</v>
      </c>
      <c r="E49" s="3">
        <v>7.1</v>
      </c>
      <c r="F49" s="8">
        <v>8.3199999999999996E-2</v>
      </c>
    </row>
    <row r="50" spans="2:6" x14ac:dyDescent="0.2">
      <c r="C50" s="3">
        <v>4</v>
      </c>
      <c r="D50" s="24">
        <v>24.4</v>
      </c>
      <c r="E50" s="3">
        <v>7.7</v>
      </c>
      <c r="F50" s="32">
        <v>8.3500000000000005E-2</v>
      </c>
    </row>
    <row r="51" spans="2:6" x14ac:dyDescent="0.2">
      <c r="C51" s="3">
        <v>5</v>
      </c>
      <c r="D51" s="24">
        <v>20.5</v>
      </c>
      <c r="E51" s="3">
        <v>9.8000000000000007</v>
      </c>
      <c r="F51" s="8">
        <v>8.14E-2</v>
      </c>
    </row>
    <row r="52" spans="2:6" x14ac:dyDescent="0.2">
      <c r="C52" s="3">
        <v>6</v>
      </c>
      <c r="D52" s="24">
        <v>16</v>
      </c>
      <c r="E52" s="3">
        <v>4.2</v>
      </c>
      <c r="F52" s="8">
        <v>8.1199999999999994E-2</v>
      </c>
    </row>
    <row r="53" spans="2:6" x14ac:dyDescent="0.2">
      <c r="C53" s="3">
        <v>7</v>
      </c>
      <c r="D53" s="24">
        <v>14.5</v>
      </c>
      <c r="E53" s="3">
        <v>3.4</v>
      </c>
      <c r="F53" s="8">
        <v>8.0500000000000002E-2</v>
      </c>
    </row>
    <row r="54" spans="2:6" x14ac:dyDescent="0.2">
      <c r="C54" s="3">
        <v>8</v>
      </c>
      <c r="D54" s="24">
        <v>13.4</v>
      </c>
      <c r="E54" s="3">
        <v>2.6</v>
      </c>
      <c r="F54" s="8">
        <v>8.0100000000000005E-2</v>
      </c>
    </row>
    <row r="55" spans="2:6" x14ac:dyDescent="0.2">
      <c r="C55" s="3">
        <v>9</v>
      </c>
      <c r="D55" s="24">
        <v>12.7</v>
      </c>
      <c r="E55" s="3">
        <v>1.8</v>
      </c>
      <c r="F55" s="8">
        <v>8.0699999999999994E-2</v>
      </c>
    </row>
    <row r="56" spans="2:6" x14ac:dyDescent="0.2">
      <c r="C56" s="71">
        <v>10</v>
      </c>
      <c r="D56" s="24">
        <v>12.4</v>
      </c>
      <c r="E56" s="3">
        <v>1.1000000000000001</v>
      </c>
      <c r="F56" s="8">
        <v>8.1100000000000005E-2</v>
      </c>
    </row>
    <row r="57" spans="2:6" x14ac:dyDescent="0.2">
      <c r="C57" s="71">
        <v>11</v>
      </c>
      <c r="D57" s="24">
        <v>12</v>
      </c>
      <c r="E57" s="3">
        <v>0.1</v>
      </c>
      <c r="F57" s="8">
        <v>8.2299999999999998E-2</v>
      </c>
    </row>
    <row r="58" spans="2:6" x14ac:dyDescent="0.2">
      <c r="C58" s="71">
        <v>12</v>
      </c>
      <c r="D58" s="24">
        <v>11.8</v>
      </c>
      <c r="E58" s="3">
        <v>0.1</v>
      </c>
      <c r="F58" s="8">
        <v>8.9099999999999999E-2</v>
      </c>
    </row>
    <row r="59" spans="2:6" x14ac:dyDescent="0.2">
      <c r="C59" s="72">
        <v>13</v>
      </c>
      <c r="D59" s="25">
        <v>11.6</v>
      </c>
      <c r="E59" s="9">
        <v>0.1</v>
      </c>
      <c r="F59" s="10">
        <v>9.8799999999999999E-2</v>
      </c>
    </row>
    <row r="62" spans="2:6" x14ac:dyDescent="0.2">
      <c r="B62" t="s">
        <v>96</v>
      </c>
    </row>
    <row r="64" spans="2:6" x14ac:dyDescent="0.2">
      <c r="C64" s="5" t="s">
        <v>0</v>
      </c>
      <c r="D64" s="5" t="s">
        <v>1</v>
      </c>
      <c r="E64" s="5" t="s">
        <v>2</v>
      </c>
      <c r="F64" s="6" t="s">
        <v>24</v>
      </c>
    </row>
    <row r="65" spans="3:6" x14ac:dyDescent="0.2">
      <c r="C65" s="4" t="s">
        <v>3</v>
      </c>
      <c r="D65" s="4" t="s">
        <v>25</v>
      </c>
      <c r="E65" s="4" t="s">
        <v>4</v>
      </c>
      <c r="F65" s="7" t="s">
        <v>5</v>
      </c>
    </row>
    <row r="66" spans="3:6" x14ac:dyDescent="0.2">
      <c r="C66" s="3">
        <v>0</v>
      </c>
      <c r="D66" s="24">
        <v>28.1</v>
      </c>
      <c r="E66" s="3">
        <v>7.9</v>
      </c>
      <c r="F66" s="8">
        <v>8.3099999999999993E-2</v>
      </c>
    </row>
    <row r="67" spans="3:6" x14ac:dyDescent="0.2">
      <c r="C67" s="3">
        <v>1</v>
      </c>
      <c r="D67" s="24">
        <v>28.1</v>
      </c>
      <c r="E67" s="3">
        <v>7.5</v>
      </c>
      <c r="F67" s="8">
        <v>8.3099999999999993E-2</v>
      </c>
    </row>
    <row r="68" spans="3:6" x14ac:dyDescent="0.2">
      <c r="C68" s="3">
        <v>2</v>
      </c>
      <c r="D68" s="24">
        <v>28.1</v>
      </c>
      <c r="E68" s="3">
        <v>7.5</v>
      </c>
      <c r="F68" s="8">
        <v>8.3099999999999993E-2</v>
      </c>
    </row>
    <row r="69" spans="3:6" x14ac:dyDescent="0.2">
      <c r="C69" s="3">
        <v>3</v>
      </c>
      <c r="D69" s="24">
        <v>27.8</v>
      </c>
      <c r="E69" s="3">
        <v>7.4</v>
      </c>
      <c r="F69" s="8">
        <v>8.3099999999999993E-2</v>
      </c>
    </row>
    <row r="70" spans="3:6" x14ac:dyDescent="0.2">
      <c r="C70" s="3">
        <v>4</v>
      </c>
      <c r="D70" s="24">
        <v>27.7</v>
      </c>
      <c r="E70" s="3">
        <v>7</v>
      </c>
      <c r="F70" s="32">
        <v>8.3299999999999999E-2</v>
      </c>
    </row>
    <row r="71" spans="3:6" x14ac:dyDescent="0.2">
      <c r="C71" s="3">
        <v>5</v>
      </c>
      <c r="D71" s="24">
        <v>23.9</v>
      </c>
      <c r="E71" s="3">
        <v>8.9</v>
      </c>
      <c r="F71" s="8">
        <v>8.2199999999999995E-2</v>
      </c>
    </row>
    <row r="72" spans="3:6" x14ac:dyDescent="0.2">
      <c r="C72" s="3">
        <v>6</v>
      </c>
      <c r="D72" s="24">
        <v>19.399999999999999</v>
      </c>
      <c r="E72" s="3">
        <v>9.9</v>
      </c>
      <c r="F72" s="8">
        <v>8.1699999999999995E-2</v>
      </c>
    </row>
    <row r="73" spans="3:6" x14ac:dyDescent="0.2">
      <c r="C73" s="3">
        <v>7</v>
      </c>
      <c r="D73" s="24">
        <v>16.2</v>
      </c>
      <c r="E73" s="3">
        <v>0.7</v>
      </c>
      <c r="F73" s="8">
        <v>8.2500000000000004E-2</v>
      </c>
    </row>
    <row r="74" spans="3:6" x14ac:dyDescent="0.2">
      <c r="C74" s="3">
        <v>8</v>
      </c>
      <c r="D74" s="24">
        <v>14.2</v>
      </c>
      <c r="E74" s="3">
        <v>0.2</v>
      </c>
      <c r="F74" s="8">
        <v>8.2000000000000003E-2</v>
      </c>
    </row>
    <row r="75" spans="3:6" x14ac:dyDescent="0.2">
      <c r="C75" s="3">
        <v>9</v>
      </c>
      <c r="D75" s="24">
        <v>13</v>
      </c>
      <c r="E75" s="3">
        <v>0.12</v>
      </c>
      <c r="F75" s="8">
        <v>8.2000000000000003E-2</v>
      </c>
    </row>
    <row r="76" spans="3:6" x14ac:dyDescent="0.2">
      <c r="C76" s="71">
        <v>10</v>
      </c>
      <c r="D76" s="24">
        <v>12.3</v>
      </c>
      <c r="E76" s="3">
        <v>0.08</v>
      </c>
      <c r="F76" s="8">
        <v>8.7599999999999997E-2</v>
      </c>
    </row>
    <row r="77" spans="3:6" x14ac:dyDescent="0.2">
      <c r="C77" s="71">
        <v>11</v>
      </c>
      <c r="D77" s="24">
        <v>12</v>
      </c>
      <c r="E77" s="3">
        <v>0.08</v>
      </c>
      <c r="F77" s="8">
        <v>9.4100000000000003E-2</v>
      </c>
    </row>
    <row r="78" spans="3:6" x14ac:dyDescent="0.2">
      <c r="C78" s="71">
        <v>12</v>
      </c>
      <c r="D78" s="24">
        <v>11.8</v>
      </c>
      <c r="E78" s="3">
        <v>0.06</v>
      </c>
      <c r="F78" s="8">
        <v>9.7900000000000001E-2</v>
      </c>
    </row>
    <row r="79" spans="3:6" x14ac:dyDescent="0.2">
      <c r="C79" s="72">
        <v>13</v>
      </c>
      <c r="D79" s="25">
        <v>11.6</v>
      </c>
      <c r="E79" s="9">
        <v>0.06</v>
      </c>
      <c r="F79" s="10">
        <v>0.1007</v>
      </c>
    </row>
    <row r="83" spans="2:6" x14ac:dyDescent="0.2">
      <c r="B83" t="s">
        <v>126</v>
      </c>
    </row>
    <row r="85" spans="2:6" x14ac:dyDescent="0.2">
      <c r="C85" s="5" t="s">
        <v>0</v>
      </c>
      <c r="D85" s="5" t="s">
        <v>1</v>
      </c>
      <c r="E85" s="5" t="s">
        <v>2</v>
      </c>
      <c r="F85" s="6" t="s">
        <v>24</v>
      </c>
    </row>
    <row r="86" spans="2:6" x14ac:dyDescent="0.2">
      <c r="C86" s="4" t="s">
        <v>3</v>
      </c>
      <c r="D86" s="4" t="s">
        <v>25</v>
      </c>
      <c r="E86" s="4" t="s">
        <v>4</v>
      </c>
      <c r="F86" s="7" t="s">
        <v>5</v>
      </c>
    </row>
    <row r="87" spans="2:6" x14ac:dyDescent="0.2">
      <c r="C87" s="3">
        <v>0</v>
      </c>
      <c r="D87" s="24">
        <v>21.5</v>
      </c>
      <c r="E87" s="3">
        <v>8.1999999999999993</v>
      </c>
      <c r="F87" s="8">
        <v>8.2600000000000007E-2</v>
      </c>
    </row>
    <row r="88" spans="2:6" x14ac:dyDescent="0.2">
      <c r="C88" s="3">
        <v>1</v>
      </c>
      <c r="D88" s="24">
        <v>21.5</v>
      </c>
      <c r="E88" s="3">
        <v>8.1999999999999993</v>
      </c>
      <c r="F88" s="8">
        <v>8.2900000000000001E-2</v>
      </c>
    </row>
    <row r="89" spans="2:6" x14ac:dyDescent="0.2">
      <c r="C89" s="3">
        <v>2</v>
      </c>
      <c r="D89" s="24">
        <v>21.2</v>
      </c>
      <c r="E89" s="3">
        <v>7.9</v>
      </c>
      <c r="F89" s="8">
        <v>8.2699999999999996E-2</v>
      </c>
    </row>
    <row r="90" spans="2:6" x14ac:dyDescent="0.2">
      <c r="C90" s="3">
        <v>3</v>
      </c>
      <c r="D90" s="24">
        <v>20.9</v>
      </c>
      <c r="E90" s="3">
        <v>8</v>
      </c>
      <c r="F90" s="8">
        <v>8.2699999999999996E-2</v>
      </c>
    </row>
    <row r="91" spans="2:6" x14ac:dyDescent="0.2">
      <c r="C91" s="3">
        <v>4</v>
      </c>
      <c r="D91" s="24">
        <v>20.8</v>
      </c>
      <c r="E91" s="3">
        <v>7.6</v>
      </c>
      <c r="F91" s="32">
        <v>8.2900000000000001E-2</v>
      </c>
    </row>
    <row r="92" spans="2:6" x14ac:dyDescent="0.2">
      <c r="C92" s="3">
        <v>5</v>
      </c>
      <c r="D92" s="24">
        <v>20.8</v>
      </c>
      <c r="E92" s="3">
        <v>7.4</v>
      </c>
      <c r="F92" s="8">
        <v>8.2600000000000007E-2</v>
      </c>
    </row>
    <row r="93" spans="2:6" x14ac:dyDescent="0.2">
      <c r="C93" s="3">
        <v>6</v>
      </c>
      <c r="D93" s="24">
        <v>20.7</v>
      </c>
      <c r="E93" s="3">
        <v>7.7</v>
      </c>
      <c r="F93" s="8">
        <v>8.2699999999999996E-2</v>
      </c>
    </row>
    <row r="94" spans="2:6" x14ac:dyDescent="0.2">
      <c r="C94" s="3">
        <v>7</v>
      </c>
      <c r="D94" s="24">
        <v>20.399999999999999</v>
      </c>
      <c r="E94" s="3">
        <v>7.1</v>
      </c>
      <c r="F94" s="8">
        <v>8.2600000000000007E-2</v>
      </c>
    </row>
    <row r="95" spans="2:6" x14ac:dyDescent="0.2">
      <c r="C95" s="3">
        <v>8</v>
      </c>
      <c r="D95" s="24">
        <v>16</v>
      </c>
      <c r="E95" s="92">
        <v>0.65</v>
      </c>
      <c r="F95" s="8">
        <v>8.4500000000000006E-2</v>
      </c>
    </row>
    <row r="96" spans="2:6" x14ac:dyDescent="0.2">
      <c r="C96" s="3">
        <v>9</v>
      </c>
      <c r="D96" s="24">
        <v>13.4</v>
      </c>
      <c r="E96" s="92">
        <v>0.16</v>
      </c>
      <c r="F96" s="8">
        <v>8.3699999999999997E-2</v>
      </c>
    </row>
    <row r="97" spans="2:6" x14ac:dyDescent="0.2">
      <c r="C97" s="71">
        <v>10</v>
      </c>
      <c r="D97" s="24">
        <v>12.7</v>
      </c>
      <c r="E97" s="92">
        <v>0.12</v>
      </c>
      <c r="F97" s="94">
        <v>9.1999999999999998E-2</v>
      </c>
    </row>
    <row r="98" spans="2:6" x14ac:dyDescent="0.2">
      <c r="C98" s="71">
        <v>11</v>
      </c>
      <c r="D98" s="24">
        <v>11.9</v>
      </c>
      <c r="E98" s="92">
        <v>0.1</v>
      </c>
      <c r="F98" s="8">
        <v>0.1019</v>
      </c>
    </row>
    <row r="99" spans="2:6" x14ac:dyDescent="0.2">
      <c r="C99" s="71">
        <v>12</v>
      </c>
      <c r="D99" s="24">
        <v>11.7</v>
      </c>
      <c r="E99" s="92">
        <v>0.09</v>
      </c>
      <c r="F99" s="8">
        <v>0.1074</v>
      </c>
    </row>
    <row r="100" spans="2:6" x14ac:dyDescent="0.2">
      <c r="C100" s="72">
        <v>13</v>
      </c>
      <c r="D100" s="25">
        <v>11.4</v>
      </c>
      <c r="E100" s="93">
        <v>0.08</v>
      </c>
      <c r="F100" s="10">
        <v>0.12529999999999999</v>
      </c>
    </row>
    <row r="105" spans="2:6" x14ac:dyDescent="0.2">
      <c r="B105" t="s">
        <v>127</v>
      </c>
    </row>
    <row r="107" spans="2:6" x14ac:dyDescent="0.2">
      <c r="C107" s="5" t="s">
        <v>0</v>
      </c>
      <c r="D107" s="5" t="s">
        <v>1</v>
      </c>
      <c r="E107" s="5" t="s">
        <v>2</v>
      </c>
      <c r="F107" s="6" t="s">
        <v>24</v>
      </c>
    </row>
    <row r="108" spans="2:6" x14ac:dyDescent="0.2">
      <c r="C108" s="4" t="s">
        <v>3</v>
      </c>
      <c r="D108" s="4" t="s">
        <v>25</v>
      </c>
      <c r="E108" s="4" t="s">
        <v>4</v>
      </c>
      <c r="F108" s="7" t="s">
        <v>5</v>
      </c>
    </row>
    <row r="109" spans="2:6" x14ac:dyDescent="0.2">
      <c r="C109" s="3">
        <v>0</v>
      </c>
      <c r="D109" s="24">
        <v>19.3</v>
      </c>
      <c r="E109" s="3">
        <v>8.3000000000000007</v>
      </c>
      <c r="F109" s="8">
        <v>8.3000000000000004E-2</v>
      </c>
    </row>
    <row r="110" spans="2:6" x14ac:dyDescent="0.2">
      <c r="C110" s="3">
        <v>1</v>
      </c>
      <c r="D110" s="24">
        <v>19.3</v>
      </c>
      <c r="E110" s="3">
        <v>8.1999999999999993</v>
      </c>
      <c r="F110" s="8">
        <v>8.3000000000000004E-2</v>
      </c>
    </row>
    <row r="111" spans="2:6" x14ac:dyDescent="0.2">
      <c r="C111" s="3">
        <v>2</v>
      </c>
      <c r="D111" s="24">
        <v>19.3</v>
      </c>
      <c r="E111" s="3">
        <v>8.1</v>
      </c>
      <c r="F111" s="8">
        <v>8.3000000000000004E-2</v>
      </c>
    </row>
    <row r="112" spans="2:6" x14ac:dyDescent="0.2">
      <c r="C112" s="3">
        <v>3</v>
      </c>
      <c r="D112" s="24">
        <v>19.3</v>
      </c>
      <c r="E112" s="3">
        <v>8.1999999999999993</v>
      </c>
      <c r="F112" s="8">
        <v>8.3000000000000004E-2</v>
      </c>
    </row>
    <row r="113" spans="2:6" x14ac:dyDescent="0.2">
      <c r="C113" s="3">
        <v>4</v>
      </c>
      <c r="D113" s="24">
        <v>19.2</v>
      </c>
      <c r="E113" s="3">
        <v>8.1999999999999993</v>
      </c>
      <c r="F113" s="8">
        <v>8.3000000000000004E-2</v>
      </c>
    </row>
    <row r="114" spans="2:6" x14ac:dyDescent="0.2">
      <c r="C114" s="3">
        <v>5</v>
      </c>
      <c r="D114" s="24">
        <v>18.8</v>
      </c>
      <c r="E114" s="3">
        <v>7.9</v>
      </c>
      <c r="F114" s="8">
        <v>8.3000000000000004E-2</v>
      </c>
    </row>
    <row r="115" spans="2:6" x14ac:dyDescent="0.2">
      <c r="C115" s="3">
        <v>6</v>
      </c>
      <c r="D115" s="24">
        <v>18</v>
      </c>
      <c r="E115" s="3">
        <v>7.6</v>
      </c>
      <c r="F115" s="8">
        <v>8.3000000000000004E-2</v>
      </c>
    </row>
    <row r="116" spans="2:6" x14ac:dyDescent="0.2">
      <c r="C116" s="3">
        <v>7</v>
      </c>
      <c r="D116" s="24">
        <v>17.8</v>
      </c>
      <c r="E116" s="3">
        <v>7.1</v>
      </c>
      <c r="F116" s="8">
        <v>8.3000000000000004E-2</v>
      </c>
    </row>
    <row r="117" spans="2:6" x14ac:dyDescent="0.2">
      <c r="C117" s="3">
        <v>8</v>
      </c>
      <c r="D117" s="24">
        <v>17.5</v>
      </c>
      <c r="E117" s="92">
        <v>6.4</v>
      </c>
      <c r="F117" s="8">
        <v>8.3000000000000004E-2</v>
      </c>
    </row>
    <row r="118" spans="2:6" x14ac:dyDescent="0.2">
      <c r="C118" s="3">
        <v>9</v>
      </c>
      <c r="D118" s="24">
        <v>16.100000000000001</v>
      </c>
      <c r="E118" s="92">
        <v>2.5</v>
      </c>
      <c r="F118" s="8">
        <v>8.4000000000000005E-2</v>
      </c>
    </row>
    <row r="119" spans="2:6" x14ac:dyDescent="0.2">
      <c r="C119" s="71">
        <v>10</v>
      </c>
      <c r="D119" s="24">
        <v>13.3</v>
      </c>
      <c r="E119" s="92">
        <v>0.15</v>
      </c>
      <c r="F119" s="94">
        <v>9.4E-2</v>
      </c>
    </row>
    <row r="120" spans="2:6" x14ac:dyDescent="0.2">
      <c r="C120" s="71">
        <v>11</v>
      </c>
      <c r="D120" s="24">
        <v>12.5</v>
      </c>
      <c r="E120" s="92">
        <v>0.11</v>
      </c>
      <c r="F120" s="8">
        <v>0.106</v>
      </c>
    </row>
    <row r="121" spans="2:6" x14ac:dyDescent="0.2">
      <c r="C121" s="71">
        <v>12</v>
      </c>
      <c r="D121" s="24">
        <v>11.8</v>
      </c>
      <c r="E121" s="92">
        <v>0.09</v>
      </c>
      <c r="F121" s="8">
        <v>0.11600000000000001</v>
      </c>
    </row>
    <row r="122" spans="2:6" x14ac:dyDescent="0.2">
      <c r="C122" s="72">
        <v>13</v>
      </c>
      <c r="D122" s="25">
        <v>11.5</v>
      </c>
      <c r="E122" s="93">
        <v>0.08</v>
      </c>
      <c r="F122" s="10">
        <v>0.123</v>
      </c>
    </row>
    <row r="128" spans="2:6" x14ac:dyDescent="0.2">
      <c r="B128" t="s">
        <v>128</v>
      </c>
    </row>
    <row r="130" spans="3:6" x14ac:dyDescent="0.2">
      <c r="C130" s="5" t="s">
        <v>0</v>
      </c>
      <c r="D130" s="5" t="s">
        <v>1</v>
      </c>
      <c r="E130" s="5" t="s">
        <v>2</v>
      </c>
      <c r="F130" s="6" t="s">
        <v>24</v>
      </c>
    </row>
    <row r="131" spans="3:6" x14ac:dyDescent="0.2">
      <c r="C131" s="4" t="s">
        <v>3</v>
      </c>
      <c r="D131" s="4" t="s">
        <v>25</v>
      </c>
      <c r="E131" s="4" t="s">
        <v>4</v>
      </c>
      <c r="F131" s="7" t="s">
        <v>5</v>
      </c>
    </row>
    <row r="132" spans="3:6" x14ac:dyDescent="0.2">
      <c r="C132" s="3">
        <v>0</v>
      </c>
      <c r="D132" s="24">
        <v>7.9</v>
      </c>
      <c r="E132" s="3">
        <v>10.9</v>
      </c>
      <c r="F132" s="94">
        <v>8.3400000000000002E-2</v>
      </c>
    </row>
    <row r="133" spans="3:6" x14ac:dyDescent="0.2">
      <c r="C133" s="3">
        <v>1</v>
      </c>
      <c r="D133" s="24">
        <v>7.8</v>
      </c>
      <c r="E133" s="3">
        <v>10.9</v>
      </c>
      <c r="F133" s="94">
        <v>8.3000000000000004E-2</v>
      </c>
    </row>
    <row r="134" spans="3:6" x14ac:dyDescent="0.2">
      <c r="C134" s="3">
        <v>2</v>
      </c>
      <c r="D134" s="24">
        <v>7.7</v>
      </c>
      <c r="E134" s="3">
        <v>10.8</v>
      </c>
      <c r="F134" s="94">
        <v>8.3000000000000004E-2</v>
      </c>
    </row>
    <row r="135" spans="3:6" x14ac:dyDescent="0.2">
      <c r="C135" s="3">
        <v>3</v>
      </c>
      <c r="D135" s="24">
        <v>7.6</v>
      </c>
      <c r="E135" s="3">
        <v>10.8</v>
      </c>
      <c r="F135" s="94">
        <v>8.3000000000000004E-2</v>
      </c>
    </row>
    <row r="136" spans="3:6" x14ac:dyDescent="0.2">
      <c r="C136" s="3">
        <v>4</v>
      </c>
      <c r="D136" s="24">
        <v>7.6</v>
      </c>
      <c r="E136" s="3">
        <v>10.8</v>
      </c>
      <c r="F136" s="94">
        <v>8.2900000000000001E-2</v>
      </c>
    </row>
    <row r="137" spans="3:6" x14ac:dyDescent="0.2">
      <c r="C137" s="3">
        <v>5</v>
      </c>
      <c r="D137" s="24">
        <v>7.5</v>
      </c>
      <c r="E137" s="3">
        <v>10.7</v>
      </c>
      <c r="F137" s="94">
        <v>8.3000000000000004E-2</v>
      </c>
    </row>
    <row r="138" spans="3:6" x14ac:dyDescent="0.2">
      <c r="C138" s="3">
        <v>6</v>
      </c>
      <c r="D138" s="24">
        <v>7.5</v>
      </c>
      <c r="E138" s="3">
        <v>10.7</v>
      </c>
      <c r="F138" s="94">
        <v>8.3099999999999993E-2</v>
      </c>
    </row>
    <row r="139" spans="3:6" x14ac:dyDescent="0.2">
      <c r="C139" s="3">
        <v>7</v>
      </c>
      <c r="D139" s="24">
        <v>7.5</v>
      </c>
      <c r="E139" s="3">
        <v>10.7</v>
      </c>
      <c r="F139" s="94">
        <v>8.3000000000000004E-2</v>
      </c>
    </row>
    <row r="140" spans="3:6" x14ac:dyDescent="0.2">
      <c r="C140" s="3">
        <v>8</v>
      </c>
      <c r="D140" s="24">
        <v>7.5</v>
      </c>
      <c r="E140" s="92">
        <v>10.7</v>
      </c>
      <c r="F140" s="94">
        <v>8.3000000000000004E-2</v>
      </c>
    </row>
    <row r="141" spans="3:6" x14ac:dyDescent="0.2">
      <c r="C141" s="3">
        <v>9</v>
      </c>
      <c r="D141" s="24">
        <v>7.5</v>
      </c>
      <c r="E141" s="92">
        <v>10.7</v>
      </c>
      <c r="F141" s="94">
        <v>8.3000000000000004E-2</v>
      </c>
    </row>
    <row r="142" spans="3:6" x14ac:dyDescent="0.2">
      <c r="C142" s="71">
        <v>10</v>
      </c>
      <c r="D142" s="24">
        <v>7.5</v>
      </c>
      <c r="E142" s="92">
        <v>10.7</v>
      </c>
      <c r="F142" s="94">
        <v>8.3000000000000004E-2</v>
      </c>
    </row>
    <row r="143" spans="3:6" x14ac:dyDescent="0.2">
      <c r="C143" s="71">
        <v>11</v>
      </c>
      <c r="D143" s="24">
        <v>7.5</v>
      </c>
      <c r="E143" s="92">
        <v>10.7</v>
      </c>
      <c r="F143" s="94">
        <v>8.3099999999999993E-2</v>
      </c>
    </row>
    <row r="144" spans="3:6" x14ac:dyDescent="0.2">
      <c r="C144" s="71">
        <v>12</v>
      </c>
      <c r="D144" s="24">
        <v>7.4</v>
      </c>
      <c r="E144" s="92">
        <v>10.6</v>
      </c>
      <c r="F144" s="94">
        <v>8.3500000000000005E-2</v>
      </c>
    </row>
    <row r="145" spans="2:6" x14ac:dyDescent="0.2">
      <c r="C145" s="72">
        <v>13</v>
      </c>
      <c r="D145" s="25"/>
      <c r="E145" s="93"/>
      <c r="F145" s="10"/>
    </row>
    <row r="150" spans="2:6" x14ac:dyDescent="0.2">
      <c r="B150" t="s">
        <v>129</v>
      </c>
    </row>
    <row r="152" spans="2:6" x14ac:dyDescent="0.2">
      <c r="C152" s="5" t="s">
        <v>0</v>
      </c>
      <c r="D152" s="5" t="s">
        <v>1</v>
      </c>
      <c r="E152" s="5" t="s">
        <v>2</v>
      </c>
      <c r="F152" s="6" t="s">
        <v>24</v>
      </c>
    </row>
    <row r="153" spans="2:6" x14ac:dyDescent="0.2">
      <c r="C153" s="4" t="s">
        <v>3</v>
      </c>
      <c r="D153" s="4" t="s">
        <v>25</v>
      </c>
      <c r="E153" s="4" t="s">
        <v>4</v>
      </c>
      <c r="F153" s="7" t="s">
        <v>5</v>
      </c>
    </row>
    <row r="154" spans="2:6" x14ac:dyDescent="0.2">
      <c r="C154" s="3">
        <v>0</v>
      </c>
      <c r="D154" s="24">
        <v>2</v>
      </c>
      <c r="E154" s="3">
        <v>14.4</v>
      </c>
      <c r="F154" s="94">
        <v>9.0899999999999995E-2</v>
      </c>
    </row>
    <row r="155" spans="2:6" x14ac:dyDescent="0.2">
      <c r="C155" s="3">
        <v>1</v>
      </c>
      <c r="D155" s="24">
        <v>2.7</v>
      </c>
      <c r="E155" s="3">
        <v>13.5</v>
      </c>
      <c r="F155" s="94">
        <v>8.7900000000000006E-2</v>
      </c>
    </row>
    <row r="156" spans="2:6" x14ac:dyDescent="0.2">
      <c r="C156" s="3">
        <v>2</v>
      </c>
      <c r="D156" s="24">
        <v>3.5</v>
      </c>
      <c r="E156" s="3">
        <v>12.1</v>
      </c>
      <c r="F156" s="94">
        <v>8.6699999999999999E-2</v>
      </c>
    </row>
    <row r="157" spans="2:6" x14ac:dyDescent="0.2">
      <c r="C157" s="3">
        <v>3</v>
      </c>
      <c r="D157" s="24">
        <v>3.7</v>
      </c>
      <c r="E157" s="3">
        <v>11.5</v>
      </c>
      <c r="F157" s="94">
        <v>8.6900000000000005E-2</v>
      </c>
    </row>
    <row r="158" spans="2:6" x14ac:dyDescent="0.2">
      <c r="C158" s="3">
        <v>4</v>
      </c>
      <c r="D158" s="24">
        <v>4.0999999999999996</v>
      </c>
      <c r="E158" s="24">
        <v>9</v>
      </c>
      <c r="F158" s="94">
        <v>8.6300000000000002E-2</v>
      </c>
    </row>
    <row r="159" spans="2:6" x14ac:dyDescent="0.2">
      <c r="C159" s="3">
        <v>5</v>
      </c>
      <c r="D159" s="24">
        <v>4</v>
      </c>
      <c r="E159" s="24">
        <v>9.6</v>
      </c>
      <c r="F159" s="94">
        <v>8.8099999999999998E-2</v>
      </c>
    </row>
    <row r="160" spans="2:6" x14ac:dyDescent="0.2">
      <c r="C160" s="3">
        <v>6</v>
      </c>
      <c r="D160" s="24">
        <v>4</v>
      </c>
      <c r="E160" s="24">
        <v>9.6</v>
      </c>
      <c r="F160" s="94">
        <v>8.77E-2</v>
      </c>
    </row>
    <row r="161" spans="3:6" x14ac:dyDescent="0.2">
      <c r="C161" s="3">
        <v>7</v>
      </c>
      <c r="D161" s="24">
        <v>4.0999999999999996</v>
      </c>
      <c r="E161" s="24">
        <v>8.4</v>
      </c>
      <c r="F161" s="94">
        <v>8.8800000000000004E-2</v>
      </c>
    </row>
    <row r="162" spans="3:6" x14ac:dyDescent="0.2">
      <c r="C162" s="3">
        <v>8</v>
      </c>
      <c r="D162" s="24">
        <v>4</v>
      </c>
      <c r="E162" s="24">
        <v>8.9</v>
      </c>
      <c r="F162" s="94">
        <v>9.0999999999999998E-2</v>
      </c>
    </row>
    <row r="163" spans="3:6" x14ac:dyDescent="0.2">
      <c r="C163" s="3">
        <v>9</v>
      </c>
      <c r="D163" s="24">
        <v>3.9</v>
      </c>
      <c r="E163" s="24">
        <v>8.9</v>
      </c>
      <c r="F163" s="94">
        <v>9.4100000000000003E-2</v>
      </c>
    </row>
    <row r="164" spans="3:6" x14ac:dyDescent="0.2">
      <c r="C164" s="71">
        <v>10</v>
      </c>
      <c r="D164" s="24">
        <v>3.9</v>
      </c>
      <c r="E164" s="24">
        <v>8.8000000000000007</v>
      </c>
      <c r="F164" s="94">
        <v>9.8000000000000004E-2</v>
      </c>
    </row>
    <row r="165" spans="3:6" x14ac:dyDescent="0.2">
      <c r="C165" s="71">
        <v>11</v>
      </c>
      <c r="D165" s="24">
        <v>4</v>
      </c>
      <c r="E165" s="24">
        <v>6.4</v>
      </c>
      <c r="F165" s="94">
        <v>0.1076</v>
      </c>
    </row>
    <row r="166" spans="3:6" x14ac:dyDescent="0.2">
      <c r="C166" s="71">
        <v>12</v>
      </c>
      <c r="D166" s="24">
        <v>4.0999999999999996</v>
      </c>
      <c r="E166" s="24">
        <v>5</v>
      </c>
      <c r="F166" s="94">
        <v>0.1166</v>
      </c>
    </row>
    <row r="167" spans="3:6" x14ac:dyDescent="0.2">
      <c r="C167" s="72">
        <v>13</v>
      </c>
      <c r="D167" s="25"/>
      <c r="E167" s="93"/>
      <c r="F167" s="1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A3E20-4FD1-4B1A-9091-F72761B5823B}">
  <dimension ref="B2:I102"/>
  <sheetViews>
    <sheetView topLeftCell="A82" workbookViewId="0">
      <selection activeCell="D106" sqref="D106"/>
    </sheetView>
  </sheetViews>
  <sheetFormatPr baseColWidth="10" defaultColWidth="8.83203125" defaultRowHeight="15" x14ac:dyDescent="0.2"/>
  <cols>
    <col min="2" max="2" width="27.1640625" customWidth="1"/>
    <col min="3" max="3" width="12.33203125" customWidth="1"/>
    <col min="4" max="4" width="15" customWidth="1"/>
    <col min="5" max="5" width="12.6640625" customWidth="1"/>
    <col min="6" max="6" width="10.5" customWidth="1"/>
    <col min="7" max="7" width="9.83203125" customWidth="1"/>
    <col min="8" max="8" width="10.83203125" customWidth="1"/>
    <col min="9" max="9" width="11" customWidth="1"/>
    <col min="10" max="10" width="10.33203125" customWidth="1"/>
  </cols>
  <sheetData>
    <row r="2" spans="2:3" x14ac:dyDescent="0.2">
      <c r="B2" t="s">
        <v>95</v>
      </c>
    </row>
    <row r="3" spans="2:3" ht="45" customHeight="1" x14ac:dyDescent="0.2">
      <c r="B3" s="73"/>
      <c r="C3" s="76" t="s">
        <v>86</v>
      </c>
    </row>
    <row r="4" spans="2:3" x14ac:dyDescent="0.2">
      <c r="B4" s="74" t="s">
        <v>73</v>
      </c>
      <c r="C4" s="11">
        <v>43529</v>
      </c>
    </row>
    <row r="5" spans="2:3" x14ac:dyDescent="0.2">
      <c r="B5" s="16" t="s">
        <v>78</v>
      </c>
      <c r="C5" s="26">
        <v>20</v>
      </c>
    </row>
    <row r="6" spans="2:3" x14ac:dyDescent="0.2">
      <c r="B6" s="16" t="s">
        <v>79</v>
      </c>
      <c r="C6" s="26">
        <v>6</v>
      </c>
    </row>
    <row r="7" spans="2:3" x14ac:dyDescent="0.2">
      <c r="B7" s="16" t="s">
        <v>93</v>
      </c>
      <c r="C7" s="41">
        <v>13</v>
      </c>
    </row>
    <row r="8" spans="2:3" x14ac:dyDescent="0.2">
      <c r="B8" s="16" t="s">
        <v>74</v>
      </c>
      <c r="C8" s="41">
        <v>2</v>
      </c>
    </row>
    <row r="9" spans="2:3" x14ac:dyDescent="0.2">
      <c r="B9" s="16" t="s">
        <v>75</v>
      </c>
      <c r="C9" s="41">
        <v>6.7</v>
      </c>
    </row>
    <row r="10" spans="2:3" x14ac:dyDescent="0.2">
      <c r="B10" s="16" t="s">
        <v>76</v>
      </c>
      <c r="C10" s="41">
        <v>7.9</v>
      </c>
    </row>
    <row r="11" spans="2:3" x14ac:dyDescent="0.2">
      <c r="B11" s="16" t="s">
        <v>77</v>
      </c>
      <c r="C11" s="41">
        <v>10</v>
      </c>
    </row>
    <row r="12" spans="2:3" x14ac:dyDescent="0.2">
      <c r="B12" s="16" t="s">
        <v>87</v>
      </c>
      <c r="C12" s="41" t="s">
        <v>90</v>
      </c>
    </row>
    <row r="13" spans="2:3" x14ac:dyDescent="0.2">
      <c r="B13" s="16" t="s">
        <v>88</v>
      </c>
      <c r="C13" s="41" t="s">
        <v>90</v>
      </c>
    </row>
    <row r="14" spans="2:3" x14ac:dyDescent="0.2">
      <c r="B14" s="16" t="s">
        <v>89</v>
      </c>
      <c r="C14" s="15" t="s">
        <v>90</v>
      </c>
    </row>
    <row r="17" spans="2:9" ht="32" x14ac:dyDescent="0.2">
      <c r="B17" s="73"/>
      <c r="C17" s="76" t="s">
        <v>86</v>
      </c>
    </row>
    <row r="18" spans="2:9" x14ac:dyDescent="0.2">
      <c r="B18" s="74" t="s">
        <v>73</v>
      </c>
      <c r="C18" s="11">
        <v>43887</v>
      </c>
    </row>
    <row r="19" spans="2:9" x14ac:dyDescent="0.2">
      <c r="B19" s="16" t="s">
        <v>78</v>
      </c>
      <c r="C19" s="26">
        <v>12</v>
      </c>
    </row>
    <row r="20" spans="2:9" x14ac:dyDescent="0.2">
      <c r="B20" s="16" t="s">
        <v>79</v>
      </c>
      <c r="C20" s="26">
        <v>3</v>
      </c>
    </row>
    <row r="21" spans="2:9" x14ac:dyDescent="0.2">
      <c r="B21" s="16" t="s">
        <v>93</v>
      </c>
      <c r="C21" s="41">
        <v>13</v>
      </c>
    </row>
    <row r="22" spans="2:9" x14ac:dyDescent="0.2">
      <c r="B22" s="16" t="s">
        <v>74</v>
      </c>
      <c r="C22" s="41">
        <v>4.0999999999999996</v>
      </c>
    </row>
    <row r="23" spans="2:9" x14ac:dyDescent="0.2">
      <c r="B23" s="16" t="s">
        <v>75</v>
      </c>
      <c r="C23" s="41">
        <v>6.7</v>
      </c>
    </row>
    <row r="24" spans="2:9" x14ac:dyDescent="0.2">
      <c r="B24" s="16" t="s">
        <v>124</v>
      </c>
      <c r="C24" s="41">
        <v>9</v>
      </c>
    </row>
    <row r="25" spans="2:9" x14ac:dyDescent="0.2">
      <c r="B25" s="16" t="s">
        <v>125</v>
      </c>
      <c r="C25" s="41">
        <v>10.5</v>
      </c>
    </row>
    <row r="26" spans="2:9" x14ac:dyDescent="0.2">
      <c r="B26" s="16" t="s">
        <v>123</v>
      </c>
      <c r="C26" s="41" t="s">
        <v>90</v>
      </c>
    </row>
    <row r="27" spans="2:9" x14ac:dyDescent="0.2">
      <c r="B27" s="16" t="s">
        <v>121</v>
      </c>
      <c r="C27" s="41" t="s">
        <v>90</v>
      </c>
    </row>
    <row r="28" spans="2:9" x14ac:dyDescent="0.2">
      <c r="B28" s="16" t="s">
        <v>122</v>
      </c>
      <c r="C28" s="15" t="s">
        <v>90</v>
      </c>
    </row>
    <row r="31" spans="2:9" ht="32" x14ac:dyDescent="0.2">
      <c r="B31" s="73"/>
      <c r="C31" s="77" t="s">
        <v>86</v>
      </c>
      <c r="D31" s="76" t="s">
        <v>80</v>
      </c>
      <c r="E31" s="76" t="s">
        <v>81</v>
      </c>
      <c r="F31" s="76" t="s">
        <v>82</v>
      </c>
      <c r="G31" s="76" t="s">
        <v>83</v>
      </c>
      <c r="H31" s="76" t="s">
        <v>84</v>
      </c>
      <c r="I31" s="76" t="s">
        <v>85</v>
      </c>
    </row>
    <row r="32" spans="2:9" x14ac:dyDescent="0.2">
      <c r="B32" s="74" t="s">
        <v>73</v>
      </c>
      <c r="C32" s="75">
        <v>44018</v>
      </c>
      <c r="D32" s="11">
        <v>44018</v>
      </c>
      <c r="E32" s="11">
        <v>44018</v>
      </c>
      <c r="F32" s="11">
        <v>44018</v>
      </c>
      <c r="G32" s="11">
        <v>44018</v>
      </c>
      <c r="H32" s="11">
        <v>44018</v>
      </c>
      <c r="I32" s="11">
        <v>44018</v>
      </c>
    </row>
    <row r="33" spans="2:9" x14ac:dyDescent="0.2">
      <c r="B33" s="16" t="s">
        <v>93</v>
      </c>
      <c r="C33" s="41">
        <v>13</v>
      </c>
      <c r="D33" s="41">
        <v>1</v>
      </c>
      <c r="E33" s="41">
        <v>1</v>
      </c>
      <c r="F33" s="41">
        <v>1</v>
      </c>
      <c r="G33" s="41">
        <v>1</v>
      </c>
      <c r="H33" s="41">
        <v>1</v>
      </c>
      <c r="I33" s="41">
        <v>1</v>
      </c>
    </row>
    <row r="34" spans="2:9" x14ac:dyDescent="0.2">
      <c r="B34" s="16" t="s">
        <v>74</v>
      </c>
      <c r="C34" s="41">
        <v>5.6</v>
      </c>
      <c r="D34" s="41"/>
      <c r="E34" s="41"/>
      <c r="F34" s="41"/>
      <c r="G34" s="41"/>
      <c r="H34" s="41"/>
      <c r="I34" s="41"/>
    </row>
    <row r="35" spans="2:9" x14ac:dyDescent="0.2">
      <c r="B35" s="16" t="s">
        <v>75</v>
      </c>
      <c r="C35" s="41">
        <v>6.1</v>
      </c>
      <c r="D35" s="41">
        <v>6.3</v>
      </c>
      <c r="E35" s="41">
        <v>6.2</v>
      </c>
      <c r="F35" s="41">
        <v>6.2</v>
      </c>
      <c r="G35" s="41">
        <v>6.2</v>
      </c>
      <c r="H35" s="41">
        <v>6.2</v>
      </c>
      <c r="I35" s="41">
        <v>6.1</v>
      </c>
    </row>
    <row r="36" spans="2:9" x14ac:dyDescent="0.2">
      <c r="B36" s="16" t="s">
        <v>124</v>
      </c>
      <c r="C36" s="41">
        <v>11.2</v>
      </c>
      <c r="D36" s="41">
        <v>10.199999999999999</v>
      </c>
      <c r="E36" s="41">
        <v>11</v>
      </c>
      <c r="F36" s="41">
        <v>12.8</v>
      </c>
      <c r="G36" s="41">
        <v>11.4</v>
      </c>
      <c r="H36" s="41">
        <v>12.4</v>
      </c>
      <c r="I36" s="41">
        <v>8.4</v>
      </c>
    </row>
    <row r="37" spans="2:9" x14ac:dyDescent="0.2">
      <c r="B37" s="16" t="s">
        <v>125</v>
      </c>
      <c r="C37" s="41">
        <v>13.2</v>
      </c>
      <c r="D37" s="41">
        <v>11.5</v>
      </c>
      <c r="E37" s="41">
        <v>12.1</v>
      </c>
      <c r="F37" s="41">
        <v>14.3</v>
      </c>
      <c r="G37" s="41">
        <v>12.9</v>
      </c>
      <c r="H37" s="41">
        <v>14</v>
      </c>
      <c r="I37" s="41">
        <v>10.1</v>
      </c>
    </row>
    <row r="38" spans="2:9" x14ac:dyDescent="0.2">
      <c r="B38" s="16" t="s">
        <v>123</v>
      </c>
      <c r="C38" s="41" t="s">
        <v>90</v>
      </c>
      <c r="D38" s="41">
        <v>26.3</v>
      </c>
      <c r="E38" s="41">
        <v>26.5</v>
      </c>
      <c r="F38" s="41">
        <v>26.9</v>
      </c>
      <c r="G38" s="41">
        <v>26.7</v>
      </c>
      <c r="H38" s="41">
        <v>26.3</v>
      </c>
      <c r="I38" s="41">
        <v>26.4</v>
      </c>
    </row>
    <row r="39" spans="2:9" x14ac:dyDescent="0.2">
      <c r="B39" s="16" t="s">
        <v>121</v>
      </c>
      <c r="C39" s="41" t="s">
        <v>90</v>
      </c>
      <c r="D39" s="41">
        <v>6.9</v>
      </c>
      <c r="E39" s="41">
        <v>7.1</v>
      </c>
      <c r="F39" s="41">
        <v>7.4</v>
      </c>
      <c r="G39" s="41">
        <v>7.4</v>
      </c>
      <c r="H39" s="41">
        <v>7.4</v>
      </c>
      <c r="I39" s="41">
        <v>8</v>
      </c>
    </row>
    <row r="40" spans="2:9" x14ac:dyDescent="0.2">
      <c r="B40" s="16" t="s">
        <v>122</v>
      </c>
      <c r="C40" s="15" t="s">
        <v>90</v>
      </c>
      <c r="D40" s="15">
        <v>7.0099999999999996E-2</v>
      </c>
      <c r="E40" s="15">
        <v>8.4099999999999994E-2</v>
      </c>
      <c r="F40" s="15">
        <v>8.3400000000000002E-2</v>
      </c>
      <c r="G40" s="15">
        <v>8.2199999999999995E-2</v>
      </c>
      <c r="H40" s="15">
        <v>8.4199999999999997E-2</v>
      </c>
      <c r="I40" s="15">
        <v>8.3599999999999994E-2</v>
      </c>
    </row>
    <row r="43" spans="2:9" ht="32" x14ac:dyDescent="0.2">
      <c r="B43" s="73"/>
      <c r="C43" s="77" t="s">
        <v>86</v>
      </c>
      <c r="D43" s="76" t="s">
        <v>80</v>
      </c>
      <c r="E43" s="76" t="s">
        <v>81</v>
      </c>
      <c r="F43" s="76" t="s">
        <v>82</v>
      </c>
      <c r="G43" s="76" t="s">
        <v>83</v>
      </c>
      <c r="H43" s="76" t="s">
        <v>84</v>
      </c>
      <c r="I43" s="76" t="s">
        <v>85</v>
      </c>
    </row>
    <row r="44" spans="2:9" x14ac:dyDescent="0.2">
      <c r="B44" s="74" t="s">
        <v>73</v>
      </c>
      <c r="C44" s="75">
        <v>44045</v>
      </c>
      <c r="D44" s="75">
        <v>44045</v>
      </c>
      <c r="E44" s="75">
        <v>44045</v>
      </c>
      <c r="F44" s="75">
        <v>44045</v>
      </c>
      <c r="G44" s="75">
        <v>44045</v>
      </c>
      <c r="H44" s="75">
        <v>44045</v>
      </c>
      <c r="I44" s="11">
        <v>44045</v>
      </c>
    </row>
    <row r="45" spans="2:9" x14ac:dyDescent="0.2">
      <c r="B45" s="16" t="s">
        <v>93</v>
      </c>
      <c r="C45" s="41">
        <v>13</v>
      </c>
      <c r="D45" s="41">
        <v>1</v>
      </c>
      <c r="E45" s="41">
        <v>1</v>
      </c>
      <c r="F45" s="41">
        <v>1</v>
      </c>
      <c r="G45" s="41">
        <v>1</v>
      </c>
      <c r="H45" s="41">
        <v>1</v>
      </c>
      <c r="I45" s="41">
        <v>1</v>
      </c>
    </row>
    <row r="46" spans="2:9" x14ac:dyDescent="0.2">
      <c r="B46" s="16" t="s">
        <v>74</v>
      </c>
      <c r="C46" s="41">
        <v>4.5</v>
      </c>
      <c r="D46" s="41"/>
      <c r="E46" s="41"/>
      <c r="F46" s="41"/>
      <c r="G46" s="41"/>
      <c r="H46" s="41"/>
      <c r="I46" s="41"/>
    </row>
    <row r="47" spans="2:9" x14ac:dyDescent="0.2">
      <c r="B47" s="16" t="s">
        <v>75</v>
      </c>
      <c r="C47" s="41">
        <v>6.3</v>
      </c>
      <c r="D47" s="41">
        <v>6.6</v>
      </c>
      <c r="E47" s="41">
        <v>6.4</v>
      </c>
      <c r="F47" s="41">
        <v>6.4</v>
      </c>
      <c r="G47" s="41">
        <v>6.3</v>
      </c>
      <c r="H47" s="41">
        <v>6.4</v>
      </c>
      <c r="I47" s="41">
        <v>6.3</v>
      </c>
    </row>
    <row r="48" spans="2:9" x14ac:dyDescent="0.2">
      <c r="B48" s="16" t="s">
        <v>124</v>
      </c>
      <c r="C48" s="41">
        <v>9.5</v>
      </c>
      <c r="D48" s="41">
        <v>9.4</v>
      </c>
      <c r="E48" s="41">
        <v>9.4</v>
      </c>
      <c r="F48" s="41">
        <v>9.1</v>
      </c>
      <c r="G48" s="41">
        <v>9.1999999999999993</v>
      </c>
      <c r="H48" s="41">
        <v>9.6</v>
      </c>
      <c r="I48" s="41">
        <v>9.3000000000000007</v>
      </c>
    </row>
    <row r="49" spans="2:9" x14ac:dyDescent="0.2">
      <c r="B49" s="16" t="s">
        <v>125</v>
      </c>
      <c r="C49" s="41">
        <v>10.5</v>
      </c>
      <c r="D49" s="41">
        <v>10.199999999999999</v>
      </c>
      <c r="E49" s="41">
        <v>10.3</v>
      </c>
      <c r="F49" s="41">
        <v>10.199999999999999</v>
      </c>
      <c r="G49" s="41">
        <v>10.3</v>
      </c>
      <c r="H49" s="41">
        <v>10.5</v>
      </c>
      <c r="I49" s="41">
        <v>10.3</v>
      </c>
    </row>
    <row r="50" spans="2:9" x14ac:dyDescent="0.2">
      <c r="B50" s="16" t="s">
        <v>123</v>
      </c>
      <c r="C50" s="41" t="s">
        <v>90</v>
      </c>
      <c r="D50" s="41">
        <v>28.5</v>
      </c>
      <c r="E50" s="41">
        <v>28.5</v>
      </c>
      <c r="F50" s="41">
        <v>28.5</v>
      </c>
      <c r="G50" s="41">
        <v>28.3</v>
      </c>
      <c r="H50" s="41">
        <v>28.4</v>
      </c>
      <c r="I50" s="41">
        <v>28.4</v>
      </c>
    </row>
    <row r="51" spans="2:9" x14ac:dyDescent="0.2">
      <c r="B51" s="16" t="s">
        <v>121</v>
      </c>
      <c r="C51" s="41" t="s">
        <v>90</v>
      </c>
      <c r="D51" s="41">
        <v>7.2</v>
      </c>
      <c r="E51" s="41">
        <v>7.4</v>
      </c>
      <c r="F51" s="41">
        <v>7.6</v>
      </c>
      <c r="G51" s="41">
        <v>7.3</v>
      </c>
      <c r="H51" s="41">
        <v>8.1</v>
      </c>
      <c r="I51" s="41">
        <v>7.8</v>
      </c>
    </row>
    <row r="52" spans="2:9" x14ac:dyDescent="0.2">
      <c r="B52" s="16" t="s">
        <v>122</v>
      </c>
      <c r="C52" s="15" t="s">
        <v>90</v>
      </c>
      <c r="D52" s="91">
        <v>8.3000000000000004E-2</v>
      </c>
      <c r="E52" s="91">
        <v>8.0399999999999999E-2</v>
      </c>
      <c r="F52" s="91">
        <v>8.2799999999999999E-2</v>
      </c>
      <c r="G52" s="91">
        <v>8.3000000000000004E-2</v>
      </c>
      <c r="H52" s="91">
        <v>8.4500000000000006E-2</v>
      </c>
      <c r="I52" s="91">
        <v>8.2699999999999996E-2</v>
      </c>
    </row>
    <row r="55" spans="2:9" ht="32" x14ac:dyDescent="0.2">
      <c r="B55" s="73"/>
      <c r="C55" s="77" t="s">
        <v>86</v>
      </c>
      <c r="D55" s="76" t="s">
        <v>80</v>
      </c>
      <c r="E55" s="76" t="s">
        <v>81</v>
      </c>
      <c r="F55" s="76" t="s">
        <v>82</v>
      </c>
      <c r="G55" s="76" t="s">
        <v>83</v>
      </c>
      <c r="H55" s="76" t="s">
        <v>84</v>
      </c>
      <c r="I55" s="76" t="s">
        <v>85</v>
      </c>
    </row>
    <row r="56" spans="2:9" x14ac:dyDescent="0.2">
      <c r="B56" s="74" t="s">
        <v>73</v>
      </c>
      <c r="C56" s="75">
        <v>44075</v>
      </c>
      <c r="D56" s="75">
        <v>44075</v>
      </c>
      <c r="E56" s="75">
        <v>44075</v>
      </c>
      <c r="F56" s="75">
        <v>44075</v>
      </c>
      <c r="G56" s="75">
        <v>44075</v>
      </c>
      <c r="H56" s="75">
        <v>44075</v>
      </c>
      <c r="I56" s="11">
        <v>44075</v>
      </c>
    </row>
    <row r="57" spans="2:9" x14ac:dyDescent="0.2">
      <c r="B57" s="16" t="s">
        <v>93</v>
      </c>
      <c r="C57" s="41">
        <v>13</v>
      </c>
      <c r="D57" s="41">
        <v>1</v>
      </c>
      <c r="E57" s="41">
        <v>1</v>
      </c>
      <c r="F57" s="41">
        <v>1</v>
      </c>
      <c r="G57" s="41">
        <v>1</v>
      </c>
      <c r="H57" s="41">
        <v>1</v>
      </c>
      <c r="I57" s="41">
        <v>1</v>
      </c>
    </row>
    <row r="58" spans="2:9" x14ac:dyDescent="0.2">
      <c r="B58" s="16" t="s">
        <v>74</v>
      </c>
      <c r="C58" s="41">
        <v>5.0999999999999996</v>
      </c>
      <c r="D58" s="41"/>
      <c r="E58" s="41"/>
      <c r="F58" s="41"/>
      <c r="G58" s="41"/>
      <c r="H58" s="41"/>
      <c r="I58" s="41"/>
    </row>
    <row r="59" spans="2:9" x14ac:dyDescent="0.2">
      <c r="B59" s="16" t="s">
        <v>75</v>
      </c>
      <c r="C59" s="41">
        <v>7.4</v>
      </c>
      <c r="D59" s="41">
        <v>7.1</v>
      </c>
      <c r="E59" s="41">
        <v>7.3</v>
      </c>
      <c r="F59" s="41">
        <v>7.5</v>
      </c>
      <c r="G59" s="41">
        <v>7.6</v>
      </c>
      <c r="H59" s="41">
        <v>7.6</v>
      </c>
      <c r="I59" s="41">
        <v>7.6</v>
      </c>
    </row>
    <row r="60" spans="2:9" x14ac:dyDescent="0.2">
      <c r="B60" s="16" t="s">
        <v>124</v>
      </c>
      <c r="C60" s="41">
        <v>12</v>
      </c>
      <c r="D60" s="41">
        <v>10</v>
      </c>
      <c r="E60" s="41">
        <v>10.199999999999999</v>
      </c>
      <c r="F60" s="41">
        <v>11</v>
      </c>
      <c r="G60" s="41">
        <v>10.4</v>
      </c>
      <c r="H60" s="41">
        <v>11</v>
      </c>
      <c r="I60" s="41">
        <v>11</v>
      </c>
    </row>
    <row r="61" spans="2:9" x14ac:dyDescent="0.2">
      <c r="B61" s="16" t="s">
        <v>125</v>
      </c>
      <c r="C61" s="41">
        <v>13.3</v>
      </c>
      <c r="D61" s="41">
        <v>11</v>
      </c>
      <c r="E61" s="41">
        <v>11</v>
      </c>
      <c r="F61" s="41">
        <v>11.8</v>
      </c>
      <c r="G61" s="41">
        <v>11.3</v>
      </c>
      <c r="H61" s="41">
        <v>11.9</v>
      </c>
      <c r="I61" s="41">
        <v>12.2</v>
      </c>
    </row>
    <row r="62" spans="2:9" x14ac:dyDescent="0.2">
      <c r="B62" s="16" t="s">
        <v>123</v>
      </c>
      <c r="C62" s="41" t="s">
        <v>90</v>
      </c>
      <c r="D62" s="41">
        <v>22</v>
      </c>
      <c r="E62" s="41">
        <v>21.8</v>
      </c>
      <c r="F62" s="41">
        <v>21.8</v>
      </c>
      <c r="G62" s="41">
        <v>21.7</v>
      </c>
      <c r="H62" s="41">
        <v>21.6</v>
      </c>
      <c r="I62" s="41">
        <v>22.4</v>
      </c>
    </row>
    <row r="63" spans="2:9" x14ac:dyDescent="0.2">
      <c r="B63" s="16" t="s">
        <v>121</v>
      </c>
      <c r="C63" s="41" t="s">
        <v>90</v>
      </c>
      <c r="D63" s="41">
        <v>7.7</v>
      </c>
      <c r="E63" s="41">
        <v>7.7</v>
      </c>
      <c r="F63" s="41">
        <v>8</v>
      </c>
      <c r="G63" s="41">
        <v>8.4</v>
      </c>
      <c r="H63" s="41">
        <v>7.9</v>
      </c>
      <c r="I63" s="41">
        <v>7.9</v>
      </c>
    </row>
    <row r="64" spans="2:9" x14ac:dyDescent="0.2">
      <c r="B64" s="16" t="s">
        <v>122</v>
      </c>
      <c r="C64" s="15" t="s">
        <v>90</v>
      </c>
      <c r="D64" s="15">
        <v>8.3099999999999993E-2</v>
      </c>
      <c r="E64" s="15">
        <v>8.2900000000000001E-2</v>
      </c>
      <c r="F64" s="15">
        <v>8.2500000000000004E-2</v>
      </c>
      <c r="G64" s="15">
        <v>8.2400000000000001E-2</v>
      </c>
      <c r="H64" s="15">
        <v>8.2900000000000001E-2</v>
      </c>
      <c r="I64" s="15">
        <v>8.2900000000000001E-2</v>
      </c>
    </row>
    <row r="67" spans="2:9" ht="32" x14ac:dyDescent="0.2">
      <c r="B67" s="73"/>
      <c r="C67" s="77" t="s">
        <v>86</v>
      </c>
      <c r="D67" s="76" t="s">
        <v>80</v>
      </c>
      <c r="E67" s="76" t="s">
        <v>81</v>
      </c>
      <c r="F67" s="76" t="s">
        <v>82</v>
      </c>
      <c r="G67" s="76" t="s">
        <v>83</v>
      </c>
      <c r="H67" s="76" t="s">
        <v>84</v>
      </c>
      <c r="I67" s="76" t="s">
        <v>85</v>
      </c>
    </row>
    <row r="68" spans="2:9" x14ac:dyDescent="0.2">
      <c r="B68" s="74" t="s">
        <v>73</v>
      </c>
      <c r="C68" s="75">
        <v>44105</v>
      </c>
      <c r="D68" s="75">
        <v>44105</v>
      </c>
      <c r="E68" s="75">
        <v>44105</v>
      </c>
      <c r="F68" s="75">
        <v>44105</v>
      </c>
      <c r="G68" s="75">
        <v>44105</v>
      </c>
      <c r="H68" s="75">
        <v>44105</v>
      </c>
      <c r="I68" s="11">
        <v>44105</v>
      </c>
    </row>
    <row r="69" spans="2:9" x14ac:dyDescent="0.2">
      <c r="B69" s="16" t="s">
        <v>93</v>
      </c>
      <c r="C69" s="41">
        <v>13</v>
      </c>
      <c r="D69" s="41">
        <v>1</v>
      </c>
      <c r="E69" s="41">
        <v>1</v>
      </c>
      <c r="F69" s="41">
        <v>1</v>
      </c>
      <c r="G69" s="41">
        <v>1</v>
      </c>
      <c r="H69" s="41">
        <v>1</v>
      </c>
      <c r="I69" s="41">
        <v>1</v>
      </c>
    </row>
    <row r="70" spans="2:9" x14ac:dyDescent="0.2">
      <c r="B70" s="16" t="s">
        <v>74</v>
      </c>
      <c r="C70" s="41">
        <v>5.4</v>
      </c>
      <c r="D70" s="41"/>
      <c r="E70" s="41"/>
      <c r="F70" s="41"/>
      <c r="G70" s="41"/>
      <c r="H70" s="41"/>
      <c r="I70" s="41"/>
    </row>
    <row r="71" spans="2:9" x14ac:dyDescent="0.2">
      <c r="B71" s="16" t="s">
        <v>75</v>
      </c>
      <c r="C71" s="41">
        <v>7.9</v>
      </c>
      <c r="D71" s="41">
        <v>8.1999999999999993</v>
      </c>
      <c r="E71" s="41">
        <v>8.1999999999999993</v>
      </c>
      <c r="F71" s="41">
        <v>8.1999999999999993</v>
      </c>
      <c r="G71" s="41">
        <v>8.1999999999999993</v>
      </c>
      <c r="H71" s="41">
        <v>8</v>
      </c>
      <c r="I71" s="41">
        <v>7.9</v>
      </c>
    </row>
    <row r="72" spans="2:9" x14ac:dyDescent="0.2">
      <c r="B72" s="16" t="s">
        <v>124</v>
      </c>
      <c r="C72" s="41">
        <v>10.5</v>
      </c>
      <c r="D72" s="41">
        <v>11.8</v>
      </c>
      <c r="E72" s="41">
        <v>10.4</v>
      </c>
      <c r="F72" s="41">
        <v>10.7</v>
      </c>
      <c r="G72" s="41">
        <v>11.1</v>
      </c>
      <c r="H72" s="41">
        <v>11</v>
      </c>
      <c r="I72" s="41">
        <v>11.3</v>
      </c>
    </row>
    <row r="73" spans="2:9" x14ac:dyDescent="0.2">
      <c r="B73" s="16" t="s">
        <v>125</v>
      </c>
      <c r="C73" s="41">
        <v>11.8</v>
      </c>
      <c r="D73" s="41">
        <v>13.2</v>
      </c>
      <c r="E73" s="41">
        <v>23.3</v>
      </c>
      <c r="F73" s="41">
        <v>11.5</v>
      </c>
      <c r="G73" s="41">
        <v>11.8</v>
      </c>
      <c r="H73" s="41">
        <v>13.2</v>
      </c>
      <c r="I73" s="41">
        <v>12.3</v>
      </c>
    </row>
    <row r="74" spans="2:9" x14ac:dyDescent="0.2">
      <c r="B74" s="16" t="s">
        <v>123</v>
      </c>
      <c r="C74" s="41" t="s">
        <v>90</v>
      </c>
      <c r="D74" s="41">
        <v>18.5</v>
      </c>
      <c r="E74" s="41">
        <v>18.899999999999999</v>
      </c>
      <c r="F74" s="41">
        <v>19.100000000000001</v>
      </c>
      <c r="G74" s="41">
        <v>19.2</v>
      </c>
      <c r="H74" s="41">
        <v>18.8</v>
      </c>
      <c r="I74" s="41">
        <v>19.2</v>
      </c>
    </row>
    <row r="75" spans="2:9" x14ac:dyDescent="0.2">
      <c r="B75" s="16" t="s">
        <v>121</v>
      </c>
      <c r="C75" s="41" t="s">
        <v>90</v>
      </c>
      <c r="D75" s="41">
        <v>8.1</v>
      </c>
      <c r="E75" s="41">
        <v>7.9</v>
      </c>
      <c r="F75" s="41">
        <v>8</v>
      </c>
      <c r="G75" s="41">
        <v>7.9</v>
      </c>
      <c r="H75" s="41">
        <v>8.3000000000000007</v>
      </c>
      <c r="I75" s="41">
        <v>8.1999999999999993</v>
      </c>
    </row>
    <row r="76" spans="2:9" x14ac:dyDescent="0.2">
      <c r="B76" s="16" t="s">
        <v>122</v>
      </c>
      <c r="C76" s="15" t="s">
        <v>90</v>
      </c>
      <c r="D76" s="91">
        <v>8.4000000000000005E-2</v>
      </c>
      <c r="E76" s="91">
        <v>8.3000000000000004E-2</v>
      </c>
      <c r="F76" s="91">
        <v>8.3000000000000004E-2</v>
      </c>
      <c r="G76" s="91">
        <v>8.3000000000000004E-2</v>
      </c>
      <c r="H76" s="91">
        <v>8.3000000000000004E-2</v>
      </c>
      <c r="I76" s="91">
        <v>8.3000000000000004E-2</v>
      </c>
    </row>
    <row r="79" spans="2:9" ht="32" x14ac:dyDescent="0.2">
      <c r="B79" s="73"/>
      <c r="C79" s="77" t="s">
        <v>86</v>
      </c>
      <c r="D79" s="76" t="s">
        <v>80</v>
      </c>
      <c r="E79" s="76" t="s">
        <v>81</v>
      </c>
      <c r="F79" s="76" t="s">
        <v>82</v>
      </c>
      <c r="G79" s="76" t="s">
        <v>83</v>
      </c>
      <c r="H79" s="76" t="s">
        <v>84</v>
      </c>
      <c r="I79" s="76" t="s">
        <v>85</v>
      </c>
    </row>
    <row r="80" spans="2:9" x14ac:dyDescent="0.2">
      <c r="B80" s="74" t="s">
        <v>73</v>
      </c>
      <c r="C80" s="75">
        <v>44140</v>
      </c>
      <c r="D80" s="75">
        <v>44140</v>
      </c>
      <c r="E80" s="75">
        <v>44140</v>
      </c>
      <c r="F80" s="75">
        <v>44140</v>
      </c>
      <c r="G80" s="75">
        <v>44140</v>
      </c>
      <c r="H80" s="75">
        <v>44140</v>
      </c>
      <c r="I80" s="75">
        <v>44140</v>
      </c>
    </row>
    <row r="81" spans="2:9" x14ac:dyDescent="0.2">
      <c r="B81" s="16" t="s">
        <v>93</v>
      </c>
      <c r="C81" s="41">
        <v>12</v>
      </c>
      <c r="D81" s="41">
        <v>1</v>
      </c>
      <c r="E81" s="41">
        <v>1</v>
      </c>
      <c r="F81" s="41">
        <v>1</v>
      </c>
      <c r="G81" s="41">
        <v>1</v>
      </c>
      <c r="H81" s="41">
        <v>1</v>
      </c>
      <c r="I81" s="41">
        <v>1</v>
      </c>
    </row>
    <row r="82" spans="2:9" x14ac:dyDescent="0.2">
      <c r="B82" s="16" t="s">
        <v>74</v>
      </c>
      <c r="C82" s="41">
        <v>4.7</v>
      </c>
      <c r="D82" s="41"/>
      <c r="E82" s="41"/>
      <c r="F82" s="41"/>
      <c r="G82" s="41"/>
      <c r="H82" s="41"/>
      <c r="I82" s="41"/>
    </row>
    <row r="83" spans="2:9" x14ac:dyDescent="0.2">
      <c r="B83" s="16" t="s">
        <v>75</v>
      </c>
      <c r="C83" s="41">
        <v>7.6</v>
      </c>
      <c r="D83" s="41">
        <v>7.7</v>
      </c>
      <c r="E83" s="41">
        <v>7.7</v>
      </c>
      <c r="F83" s="41">
        <v>7.7</v>
      </c>
      <c r="G83" s="41">
        <v>7.7</v>
      </c>
      <c r="H83" s="41">
        <v>7.8</v>
      </c>
      <c r="I83" s="41">
        <v>7.7</v>
      </c>
    </row>
    <row r="84" spans="2:9" x14ac:dyDescent="0.2">
      <c r="B84" s="16" t="s">
        <v>124</v>
      </c>
      <c r="C84" s="41">
        <v>11</v>
      </c>
      <c r="D84" s="41">
        <v>9.6</v>
      </c>
      <c r="E84" s="41">
        <v>9.6</v>
      </c>
      <c r="F84" s="41">
        <v>11.7</v>
      </c>
      <c r="G84" s="41">
        <v>10</v>
      </c>
      <c r="H84" s="41"/>
      <c r="I84" s="41"/>
    </row>
    <row r="85" spans="2:9" x14ac:dyDescent="0.2">
      <c r="B85" s="16" t="s">
        <v>125</v>
      </c>
      <c r="C85" s="41">
        <v>11.8</v>
      </c>
      <c r="D85" s="41">
        <v>11.2</v>
      </c>
      <c r="E85" s="41">
        <v>10.3</v>
      </c>
      <c r="F85" s="41">
        <v>12.6</v>
      </c>
      <c r="G85" s="41">
        <v>11.5</v>
      </c>
      <c r="H85" s="41"/>
      <c r="I85" s="41"/>
    </row>
    <row r="86" spans="2:9" x14ac:dyDescent="0.2">
      <c r="B86" s="16" t="s">
        <v>123</v>
      </c>
      <c r="C86" s="41" t="s">
        <v>90</v>
      </c>
      <c r="D86" s="41">
        <v>7.2</v>
      </c>
      <c r="E86" s="41">
        <v>7.7</v>
      </c>
      <c r="F86" s="41">
        <v>8.1999999999999993</v>
      </c>
      <c r="G86" s="41">
        <v>8.4</v>
      </c>
      <c r="H86" s="41">
        <v>8.1999999999999993</v>
      </c>
      <c r="I86" s="41">
        <v>7.9</v>
      </c>
    </row>
    <row r="87" spans="2:9" x14ac:dyDescent="0.2">
      <c r="B87" s="16" t="s">
        <v>121</v>
      </c>
      <c r="C87" s="41" t="s">
        <v>90</v>
      </c>
      <c r="D87" s="41">
        <v>11.4</v>
      </c>
      <c r="E87" s="41">
        <v>11</v>
      </c>
      <c r="F87" s="41">
        <v>10.9</v>
      </c>
      <c r="G87" s="41">
        <v>11.6</v>
      </c>
      <c r="H87" s="41">
        <v>10.9</v>
      </c>
      <c r="I87" s="41">
        <v>10.9</v>
      </c>
    </row>
    <row r="88" spans="2:9" x14ac:dyDescent="0.2">
      <c r="B88" s="16" t="s">
        <v>122</v>
      </c>
      <c r="C88" s="15" t="s">
        <v>90</v>
      </c>
      <c r="D88" s="91">
        <v>8.4900000000000003E-2</v>
      </c>
      <c r="E88" s="91">
        <v>8.3500000000000005E-2</v>
      </c>
      <c r="F88" s="91">
        <v>8.3099999999999993E-2</v>
      </c>
      <c r="G88" s="91">
        <v>8.2600000000000007E-2</v>
      </c>
      <c r="H88" s="91">
        <v>8.3099999999999993E-2</v>
      </c>
      <c r="I88" s="91">
        <v>8.3900000000000002E-2</v>
      </c>
    </row>
    <row r="91" spans="2:9" ht="32" x14ac:dyDescent="0.2">
      <c r="B91" s="73"/>
      <c r="C91" s="76" t="s">
        <v>86</v>
      </c>
    </row>
    <row r="92" spans="2:9" x14ac:dyDescent="0.2">
      <c r="B92" s="74" t="s">
        <v>73</v>
      </c>
      <c r="C92" s="11">
        <v>44255</v>
      </c>
    </row>
    <row r="93" spans="2:9" x14ac:dyDescent="0.2">
      <c r="B93" s="16" t="s">
        <v>78</v>
      </c>
      <c r="C93" s="26">
        <v>18</v>
      </c>
    </row>
    <row r="94" spans="2:9" x14ac:dyDescent="0.2">
      <c r="B94" s="16" t="s">
        <v>79</v>
      </c>
      <c r="C94" s="26">
        <v>4</v>
      </c>
    </row>
    <row r="95" spans="2:9" x14ac:dyDescent="0.2">
      <c r="B95" s="16" t="s">
        <v>93</v>
      </c>
      <c r="C95" s="41">
        <v>12.5</v>
      </c>
    </row>
    <row r="96" spans="2:9" x14ac:dyDescent="0.2">
      <c r="B96" s="16" t="s">
        <v>74</v>
      </c>
      <c r="C96" s="41">
        <v>3.3</v>
      </c>
    </row>
    <row r="97" spans="2:3" x14ac:dyDescent="0.2">
      <c r="B97" s="16" t="s">
        <v>75</v>
      </c>
      <c r="C97" s="41">
        <v>7.4</v>
      </c>
    </row>
    <row r="98" spans="2:3" x14ac:dyDescent="0.2">
      <c r="B98" s="16" t="s">
        <v>124</v>
      </c>
      <c r="C98" s="41"/>
    </row>
    <row r="99" spans="2:3" x14ac:dyDescent="0.2">
      <c r="B99" s="16" t="s">
        <v>125</v>
      </c>
      <c r="C99" s="41"/>
    </row>
    <row r="100" spans="2:3" x14ac:dyDescent="0.2">
      <c r="B100" s="16" t="s">
        <v>123</v>
      </c>
      <c r="C100" s="41" t="s">
        <v>90</v>
      </c>
    </row>
    <row r="101" spans="2:3" x14ac:dyDescent="0.2">
      <c r="B101" s="16" t="s">
        <v>121</v>
      </c>
      <c r="C101" s="41" t="s">
        <v>90</v>
      </c>
    </row>
    <row r="102" spans="2:3" x14ac:dyDescent="0.2">
      <c r="B102" s="16" t="s">
        <v>122</v>
      </c>
      <c r="C102" s="15" t="s">
        <v>90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7BD56-FACC-4C64-862C-B710F707F88D}">
  <dimension ref="A1:F10"/>
  <sheetViews>
    <sheetView workbookViewId="0"/>
  </sheetViews>
  <sheetFormatPr baseColWidth="10" defaultColWidth="8.83203125" defaultRowHeight="15" x14ac:dyDescent="0.2"/>
  <cols>
    <col min="2" max="2" width="9.6640625" bestFit="1" customWidth="1"/>
    <col min="3" max="3" width="8.6640625" bestFit="1" customWidth="1"/>
    <col min="4" max="4" width="12.6640625" bestFit="1" customWidth="1"/>
    <col min="5" max="5" width="12.6640625" customWidth="1"/>
    <col min="6" max="6" width="11.5" bestFit="1" customWidth="1"/>
  </cols>
  <sheetData>
    <row r="1" spans="1:6" x14ac:dyDescent="0.2">
      <c r="A1" s="78" t="s">
        <v>97</v>
      </c>
      <c r="B1" s="78" t="s">
        <v>98</v>
      </c>
      <c r="C1" s="78" t="s">
        <v>0</v>
      </c>
      <c r="D1" s="78" t="s">
        <v>99</v>
      </c>
      <c r="E1" s="78" t="s">
        <v>100</v>
      </c>
      <c r="F1" s="78" t="s">
        <v>101</v>
      </c>
    </row>
    <row r="2" spans="1:6" x14ac:dyDescent="0.2">
      <c r="A2" s="79"/>
      <c r="B2" s="79"/>
      <c r="C2" s="79"/>
      <c r="D2" s="79"/>
      <c r="E2" s="79" t="s">
        <v>102</v>
      </c>
      <c r="F2" s="79" t="s">
        <v>103</v>
      </c>
    </row>
    <row r="3" spans="1:6" x14ac:dyDescent="0.2">
      <c r="A3" s="79"/>
      <c r="B3" s="79"/>
      <c r="C3" s="79"/>
      <c r="D3" s="79"/>
      <c r="E3" s="79" t="s">
        <v>104</v>
      </c>
      <c r="F3" s="79"/>
    </row>
    <row r="4" spans="1:6" x14ac:dyDescent="0.2">
      <c r="A4" s="80"/>
      <c r="B4" s="80"/>
      <c r="C4" s="80" t="s">
        <v>105</v>
      </c>
      <c r="D4" s="80" t="s">
        <v>106</v>
      </c>
      <c r="E4" s="80" t="s">
        <v>107</v>
      </c>
      <c r="F4" s="80" t="s">
        <v>106</v>
      </c>
    </row>
    <row r="5" spans="1:6" x14ac:dyDescent="0.2">
      <c r="A5" s="16" t="s">
        <v>108</v>
      </c>
      <c r="B5" s="11">
        <v>43529</v>
      </c>
      <c r="C5" s="41" t="s">
        <v>109</v>
      </c>
      <c r="D5" s="16">
        <v>1.3</v>
      </c>
      <c r="E5" s="16" t="s">
        <v>110</v>
      </c>
      <c r="F5" s="81">
        <v>11.6</v>
      </c>
    </row>
    <row r="6" spans="1:6" x14ac:dyDescent="0.2">
      <c r="A6" s="16" t="s">
        <v>108</v>
      </c>
      <c r="B6" s="11">
        <v>43529</v>
      </c>
      <c r="C6" s="41">
        <v>5</v>
      </c>
      <c r="D6" s="16"/>
      <c r="E6" s="16"/>
      <c r="F6" s="81">
        <v>8</v>
      </c>
    </row>
    <row r="7" spans="1:6" x14ac:dyDescent="0.2">
      <c r="A7" s="16" t="s">
        <v>108</v>
      </c>
      <c r="B7" s="11">
        <v>43529</v>
      </c>
      <c r="C7" s="41">
        <v>12.5</v>
      </c>
      <c r="D7" s="16"/>
      <c r="E7" s="16"/>
      <c r="F7" s="81">
        <v>9.1999999999999993</v>
      </c>
    </row>
    <row r="8" spans="1:6" x14ac:dyDescent="0.2">
      <c r="A8" s="16" t="s">
        <v>108</v>
      </c>
      <c r="B8" s="11">
        <v>43887</v>
      </c>
      <c r="C8" s="41" t="s">
        <v>109</v>
      </c>
      <c r="D8" s="16">
        <v>2.2999999999999998</v>
      </c>
      <c r="E8" s="16">
        <v>28.1</v>
      </c>
      <c r="F8" s="81">
        <v>12.7</v>
      </c>
    </row>
    <row r="9" spans="1:6" x14ac:dyDescent="0.2">
      <c r="A9" s="16" t="s">
        <v>108</v>
      </c>
      <c r="B9" s="11">
        <v>43887</v>
      </c>
      <c r="C9" s="41">
        <v>5</v>
      </c>
      <c r="D9" s="16"/>
      <c r="E9" s="16"/>
      <c r="F9" s="81">
        <v>6.6</v>
      </c>
    </row>
    <row r="10" spans="1:6" x14ac:dyDescent="0.2">
      <c r="A10" s="16" t="s">
        <v>108</v>
      </c>
      <c r="B10" s="11">
        <v>43887</v>
      </c>
      <c r="C10" s="41">
        <v>12</v>
      </c>
      <c r="D10" s="16"/>
      <c r="E10" s="16"/>
      <c r="F10" s="81">
        <v>11.4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6DE92-5DB9-4676-ABDC-F3DB5521BCA5}">
  <dimension ref="A1:G26"/>
  <sheetViews>
    <sheetView tabSelected="1" workbookViewId="0">
      <selection activeCell="E27" sqref="E27"/>
    </sheetView>
  </sheetViews>
  <sheetFormatPr baseColWidth="10" defaultColWidth="8.83203125" defaultRowHeight="15" x14ac:dyDescent="0.2"/>
  <cols>
    <col min="1" max="1" width="24.1640625" bestFit="1" customWidth="1"/>
    <col min="2" max="2" width="9.6640625" bestFit="1" customWidth="1"/>
    <col min="3" max="3" width="9.6640625" customWidth="1"/>
    <col min="4" max="4" width="8.6640625" bestFit="1" customWidth="1"/>
    <col min="5" max="5" width="12.6640625" style="86" bestFit="1" customWidth="1"/>
    <col min="6" max="6" width="12.6640625" style="86" customWidth="1"/>
    <col min="7" max="7" width="11.5" style="86" bestFit="1" customWidth="1"/>
  </cols>
  <sheetData>
    <row r="1" spans="1:7" x14ac:dyDescent="0.2">
      <c r="A1" s="78" t="s">
        <v>97</v>
      </c>
      <c r="B1" s="78" t="s">
        <v>98</v>
      </c>
      <c r="C1" s="78" t="s">
        <v>118</v>
      </c>
      <c r="D1" s="78" t="s">
        <v>0</v>
      </c>
      <c r="E1" s="83" t="s">
        <v>99</v>
      </c>
      <c r="F1" s="83" t="s">
        <v>100</v>
      </c>
      <c r="G1" s="83" t="s">
        <v>101</v>
      </c>
    </row>
    <row r="2" spans="1:7" x14ac:dyDescent="0.2">
      <c r="A2" s="79"/>
      <c r="B2" s="79"/>
      <c r="C2" s="79"/>
      <c r="D2" s="79"/>
      <c r="E2" s="84"/>
      <c r="F2" s="84" t="s">
        <v>102</v>
      </c>
      <c r="G2" s="84" t="s">
        <v>103</v>
      </c>
    </row>
    <row r="3" spans="1:7" x14ac:dyDescent="0.2">
      <c r="A3" s="79"/>
      <c r="B3" s="79"/>
      <c r="C3" s="79"/>
      <c r="D3" s="79"/>
      <c r="E3" s="84"/>
      <c r="F3" s="84" t="s">
        <v>104</v>
      </c>
      <c r="G3" s="84"/>
    </row>
    <row r="4" spans="1:7" x14ac:dyDescent="0.2">
      <c r="A4" s="80"/>
      <c r="B4" s="80"/>
      <c r="C4" s="80" t="s">
        <v>119</v>
      </c>
      <c r="D4" s="80" t="s">
        <v>105</v>
      </c>
      <c r="E4" s="85" t="s">
        <v>106</v>
      </c>
      <c r="F4" s="85" t="s">
        <v>107</v>
      </c>
      <c r="G4" s="85" t="s">
        <v>106</v>
      </c>
    </row>
    <row r="5" spans="1:7" x14ac:dyDescent="0.2">
      <c r="A5" s="16" t="s">
        <v>108</v>
      </c>
      <c r="B5" s="11">
        <v>44018</v>
      </c>
      <c r="C5" s="82">
        <v>0.4513888888888889</v>
      </c>
      <c r="D5" s="41" t="s">
        <v>111</v>
      </c>
      <c r="E5" s="81"/>
      <c r="F5" s="81"/>
      <c r="G5" s="81">
        <v>12.2</v>
      </c>
    </row>
    <row r="6" spans="1:7" x14ac:dyDescent="0.2">
      <c r="A6" s="16" t="s">
        <v>108</v>
      </c>
      <c r="B6" s="11">
        <v>44018</v>
      </c>
      <c r="C6" s="82">
        <v>0.47916666666666669</v>
      </c>
      <c r="D6" s="41">
        <v>5</v>
      </c>
      <c r="E6" s="81"/>
      <c r="F6" s="81"/>
      <c r="G6" s="81">
        <v>19.100000000000001</v>
      </c>
    </row>
    <row r="7" spans="1:7" x14ac:dyDescent="0.2">
      <c r="A7" s="16" t="s">
        <v>108</v>
      </c>
      <c r="B7" s="11">
        <v>44018</v>
      </c>
      <c r="C7" s="82">
        <v>0.4513888888888889</v>
      </c>
      <c r="D7" s="41">
        <v>11.5</v>
      </c>
      <c r="E7" s="81"/>
      <c r="F7" s="81"/>
      <c r="G7" s="81">
        <v>24.1</v>
      </c>
    </row>
    <row r="8" spans="1:7" x14ac:dyDescent="0.2">
      <c r="A8" s="16" t="s">
        <v>108</v>
      </c>
      <c r="B8" s="11">
        <v>44045</v>
      </c>
      <c r="C8" s="82">
        <v>0.60625000000000007</v>
      </c>
      <c r="D8" s="41" t="s">
        <v>120</v>
      </c>
      <c r="E8" s="81"/>
      <c r="F8" s="81"/>
      <c r="G8" s="81">
        <v>6.7</v>
      </c>
    </row>
    <row r="9" spans="1:7" x14ac:dyDescent="0.2">
      <c r="A9" s="16" t="s">
        <v>108</v>
      </c>
      <c r="B9" s="11">
        <v>44045</v>
      </c>
      <c r="C9" s="82">
        <v>0.60625000000000007</v>
      </c>
      <c r="D9" s="41">
        <v>6</v>
      </c>
      <c r="E9" s="81"/>
      <c r="F9" s="81"/>
      <c r="G9" s="81">
        <v>32.1</v>
      </c>
    </row>
    <row r="10" spans="1:7" x14ac:dyDescent="0.2">
      <c r="A10" s="16" t="s">
        <v>108</v>
      </c>
      <c r="B10" s="11">
        <v>44045</v>
      </c>
      <c r="C10" s="82">
        <v>0.61041666666666672</v>
      </c>
      <c r="D10" s="41">
        <v>11.5</v>
      </c>
      <c r="E10" s="81"/>
      <c r="F10" s="81"/>
      <c r="G10" s="81">
        <v>69</v>
      </c>
    </row>
    <row r="11" spans="1:7" x14ac:dyDescent="0.2">
      <c r="A11" s="87" t="s">
        <v>112</v>
      </c>
      <c r="B11" s="11">
        <v>44018</v>
      </c>
      <c r="C11" s="89">
        <v>0.4375</v>
      </c>
      <c r="D11" s="88"/>
      <c r="E11" s="88"/>
      <c r="F11" s="88"/>
      <c r="G11" s="81">
        <v>8.3000000000000007</v>
      </c>
    </row>
    <row r="12" spans="1:7" x14ac:dyDescent="0.2">
      <c r="A12" s="87" t="s">
        <v>113</v>
      </c>
      <c r="B12" s="11">
        <v>44018</v>
      </c>
      <c r="C12" s="89">
        <v>0.42708333333333331</v>
      </c>
      <c r="D12" s="88"/>
      <c r="E12" s="88"/>
      <c r="F12" s="88"/>
      <c r="G12" s="81">
        <v>6.9</v>
      </c>
    </row>
    <row r="13" spans="1:7" x14ac:dyDescent="0.2">
      <c r="A13" s="87" t="s">
        <v>114</v>
      </c>
      <c r="B13" s="11">
        <v>44018</v>
      </c>
      <c r="C13" s="89">
        <v>0.44097222222222227</v>
      </c>
      <c r="D13" s="88"/>
      <c r="E13" s="88"/>
      <c r="F13" s="88"/>
      <c r="G13" s="81">
        <v>7</v>
      </c>
    </row>
    <row r="14" spans="1:7" x14ac:dyDescent="0.2">
      <c r="A14" s="87" t="s">
        <v>115</v>
      </c>
      <c r="B14" s="11">
        <v>44018</v>
      </c>
      <c r="C14" s="89">
        <v>0.44444444444444442</v>
      </c>
      <c r="D14" s="88"/>
      <c r="E14" s="88"/>
      <c r="F14" s="88"/>
      <c r="G14" s="81">
        <v>7.7</v>
      </c>
    </row>
    <row r="15" spans="1:7" x14ac:dyDescent="0.2">
      <c r="A15" s="87" t="s">
        <v>116</v>
      </c>
      <c r="B15" s="11">
        <v>44018</v>
      </c>
      <c r="C15" s="89">
        <v>0.43055555555555558</v>
      </c>
      <c r="D15" s="88"/>
      <c r="E15" s="88"/>
      <c r="F15" s="88"/>
      <c r="G15" s="81">
        <v>7.5</v>
      </c>
    </row>
    <row r="16" spans="1:7" x14ac:dyDescent="0.2">
      <c r="A16" s="87" t="s">
        <v>117</v>
      </c>
      <c r="B16" s="11">
        <v>44018</v>
      </c>
      <c r="C16" s="89">
        <v>0.41666666666666669</v>
      </c>
      <c r="D16" s="88"/>
      <c r="E16" s="88"/>
      <c r="F16" s="88"/>
      <c r="G16" s="81">
        <v>8.1</v>
      </c>
    </row>
    <row r="17" spans="1:7" x14ac:dyDescent="0.2">
      <c r="A17" s="87" t="s">
        <v>112</v>
      </c>
      <c r="B17" s="11">
        <v>44045</v>
      </c>
      <c r="C17" s="89">
        <v>0.57986111111111105</v>
      </c>
      <c r="D17" s="41">
        <v>0.5</v>
      </c>
      <c r="E17" s="88"/>
      <c r="F17" s="88"/>
      <c r="G17" s="81">
        <v>8.6</v>
      </c>
    </row>
    <row r="18" spans="1:7" x14ac:dyDescent="0.2">
      <c r="A18" s="87" t="s">
        <v>113</v>
      </c>
      <c r="B18" s="11">
        <v>44045</v>
      </c>
      <c r="C18" s="89">
        <v>0.56944444444444442</v>
      </c>
      <c r="D18" s="41">
        <v>0.5</v>
      </c>
      <c r="E18" s="88"/>
      <c r="F18" s="88"/>
      <c r="G18" s="81">
        <v>7.7</v>
      </c>
    </row>
    <row r="19" spans="1:7" x14ac:dyDescent="0.2">
      <c r="A19" s="87" t="s">
        <v>114</v>
      </c>
      <c r="B19" s="11">
        <v>44045</v>
      </c>
      <c r="C19" s="89">
        <v>0.58402777777777781</v>
      </c>
      <c r="D19" s="41">
        <v>0.5</v>
      </c>
      <c r="E19" s="88"/>
      <c r="F19" s="88"/>
      <c r="G19" s="81">
        <v>6.6</v>
      </c>
    </row>
    <row r="20" spans="1:7" x14ac:dyDescent="0.2">
      <c r="A20" s="87" t="s">
        <v>115</v>
      </c>
      <c r="B20" s="11">
        <v>44045</v>
      </c>
      <c r="C20" s="89">
        <v>0.58888888888888891</v>
      </c>
      <c r="D20" s="41">
        <v>0.5</v>
      </c>
      <c r="E20" s="88"/>
      <c r="F20" s="88"/>
      <c r="G20" s="81">
        <v>6.5</v>
      </c>
    </row>
    <row r="21" spans="1:7" x14ac:dyDescent="0.2">
      <c r="A21" s="87" t="s">
        <v>116</v>
      </c>
      <c r="B21" s="11">
        <v>44045</v>
      </c>
      <c r="C21" s="89">
        <v>0.57500000000000007</v>
      </c>
      <c r="D21" s="41">
        <v>0.5</v>
      </c>
      <c r="E21" s="88"/>
      <c r="F21" s="88"/>
      <c r="G21" s="81">
        <v>7.3</v>
      </c>
    </row>
    <row r="22" spans="1:7" x14ac:dyDescent="0.2">
      <c r="A22" s="87" t="s">
        <v>117</v>
      </c>
      <c r="B22" s="11">
        <v>44045</v>
      </c>
      <c r="C22" s="89">
        <v>0.56944444444444442</v>
      </c>
      <c r="D22" s="41">
        <v>0.5</v>
      </c>
      <c r="E22" s="88"/>
      <c r="F22" s="88"/>
      <c r="G22" s="81">
        <v>8.1999999999999993</v>
      </c>
    </row>
    <row r="23" spans="1:7" x14ac:dyDescent="0.2">
      <c r="B23" s="1"/>
      <c r="C23" s="90"/>
    </row>
    <row r="24" spans="1:7" x14ac:dyDescent="0.2">
      <c r="B24" s="1"/>
      <c r="C24" s="90"/>
    </row>
    <row r="25" spans="1:7" x14ac:dyDescent="0.2">
      <c r="C25" s="90"/>
    </row>
    <row r="26" spans="1:7" x14ac:dyDescent="0.2">
      <c r="C26" s="9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Selected DW parameters</vt:lpstr>
      <vt:lpstr>Pathogens</vt:lpstr>
      <vt:lpstr>Trophic Data</vt:lpstr>
      <vt:lpstr>Profiles</vt:lpstr>
      <vt:lpstr>Field Data</vt:lpstr>
      <vt:lpstr>Winter_2019and2020_lab_results</vt:lpstr>
      <vt:lpstr>Summer_2020_lab_results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Kretchmer</dc:creator>
  <cp:lastModifiedBy>Warren Muir</cp:lastModifiedBy>
  <cp:lastPrinted>2016-10-25T19:07:37Z</cp:lastPrinted>
  <dcterms:created xsi:type="dcterms:W3CDTF">2016-10-05T18:36:00Z</dcterms:created>
  <dcterms:modified xsi:type="dcterms:W3CDTF">2021-07-23T19:20:27Z</dcterms:modified>
</cp:coreProperties>
</file>